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  <definedName name="Excel_BuiltIn_Print_Area" localSheetId="0">'Preventivo'!$A$1:$G$68</definedName>
    <definedName name="Excel_BuiltIn_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<sst xmlns="http://schemas.openxmlformats.org/spreadsheetml/2006/main" count="173" uniqueCount="93">
  <si>
    <t>PREVENTIVO DI SPESA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</si>
  <si>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</si>
  <si>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</si>
  <si>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</si>
  <si>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</si>
  <si>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</si>
  <si>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</si>
  <si>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</si>
  <si>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</si>
  <si>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</si>
  <si>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</si>
  <si>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</si>
  <si>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</si>
  <si>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</si>
  <si>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</si>
  <si>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</si>
  <si>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</si>
  <si>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</si>
  <si>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</si>
  <si>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</si>
  <si>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</si>
  <si>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</si>
  <si>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</si>
  <si>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</si>
  <si>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</si>
  <si>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</si>
  <si>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</si>
  <si>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</si>
  <si>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</si>
  <si>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</si>
  <si>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</si>
  <si>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</si>
  <si>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</si>
  <si>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</si>
  <si>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</si>
  <si>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</si>
  <si>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</si>
  <si>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</si>
  <si>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</si>
  <si>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</si>
  <si>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</si>
  <si>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</si>
  <si>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</si>
  <si>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</si>
  <si>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</si>
  <si>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</si>
  <si>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</si>
  <si>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</si>
  <si>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</si>
  <si>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</si>
  <si>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</si>
  <si>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</si>
  <si>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 xml:space="preserve">DATI DEL PIANO </t>
  </si>
  <si>
    <t>CODICE</t>
  </si>
  <si>
    <t>DENOMINAZIONE</t>
  </si>
  <si>
    <t>CODICE E  PROPRIETA' INCLUSE (per piani aggregati)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</si>
  <si>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</si>
  <si>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</si>
  <si>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</si>
  <si>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</si>
  <si>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</si>
  <si>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</si>
  <si>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</si>
  <si>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</si>
  <si>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</si>
  <si>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</si>
  <si>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</si>
  <si>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</si>
  <si>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</si>
  <si>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</si>
  <si>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</si>
  <si>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</si>
  <si>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</si>
  <si>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</si>
  <si>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</si>
  <si>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</si>
  <si>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</si>
  <si>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</si>
  <si>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</si>
  <si>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</si>
  <si>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</si>
  <si>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</si>
  <si>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</si>
  <si>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</si>
  <si>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</si>
  <si>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</si>
  <si>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</si>
  <si>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</si>
  <si>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</si>
  <si>
    <t>Comune di Novella</t>
  </si>
  <si>
    <t>Frazione di Cloz</t>
  </si>
  <si>
    <t>Frazione di Cagnò</t>
  </si>
  <si>
    <t>Piano di Gestione Forestale Aziendale delle frazioni di Cloz e Cagnò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</si>
</sst>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0.0%"/>
    <numFmt numFmtId="166" formatCode="_-* #,##0.00_-;\-* #,##0.00_-;_-* \-??_-;_-@_-"/>
  </numFmts>
  <fonts count="12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/>
      <protection locked="0"/>
    </xf>
    <xf numFmtId="164" fontId="3" fillId="0" borderId="4" xfId="15" applyFont="1" applyFill="1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6" xfId="0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 locked="0"/>
    </xf>
    <xf numFmtId="164" fontId="3" fillId="3" borderId="6" xfId="15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64" fontId="4" fillId="2" borderId="6" xfId="15" applyFont="1" applyFill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5" fontId="3" fillId="2" borderId="6" xfId="18" applyNumberFormat="1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right"/>
      <protection/>
    </xf>
    <xf numFmtId="0" fontId="0" fillId="2" borderId="9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right"/>
      <protection/>
    </xf>
    <xf numFmtId="164" fontId="4" fillId="2" borderId="10" xfId="15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64" fontId="4" fillId="0" borderId="0" xfId="15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0" fillId="0" borderId="0" xfId="15" applyFont="1" applyFill="1" applyBorder="1" applyAlignment="1" applyProtection="1">
      <alignment/>
      <protection locked="0"/>
    </xf>
    <xf numFmtId="164" fontId="4" fillId="3" borderId="6" xfId="15" applyFont="1" applyFill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 horizontal="right"/>
      <protection/>
    </xf>
    <xf numFmtId="0" fontId="2" fillId="2" borderId="8" xfId="0" applyFont="1" applyFill="1" applyBorder="1" applyAlignment="1" applyProtection="1">
      <alignment horizontal="right"/>
      <protection/>
    </xf>
    <xf numFmtId="0" fontId="3" fillId="2" borderId="8" xfId="0" applyFont="1" applyFill="1" applyBorder="1" applyAlignment="1" applyProtection="1">
      <alignment/>
      <protection/>
    </xf>
    <xf numFmtId="164" fontId="4" fillId="2" borderId="6" xfId="0" applyNumberFormat="1" applyFont="1" applyFill="1" applyBorder="1" applyAlignment="1" applyProtection="1">
      <alignment/>
      <protection/>
    </xf>
    <xf numFmtId="164" fontId="4" fillId="3" borderId="10" xfId="19" applyFont="1" applyFill="1" applyBorder="1" applyAlignment="1" applyProtection="1">
      <alignment/>
      <protection locked="0"/>
    </xf>
    <xf numFmtId="165" fontId="3" fillId="2" borderId="10" xfId="18" applyNumberFormat="1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 horizontal="right"/>
      <protection/>
    </xf>
    <xf numFmtId="164" fontId="3" fillId="3" borderId="6" xfId="19" applyFon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/>
    </xf>
    <xf numFmtId="164" fontId="4" fillId="2" borderId="6" xfId="19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64" fontId="3" fillId="0" borderId="0" xfId="15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right"/>
      <protection/>
    </xf>
    <xf numFmtId="164" fontId="4" fillId="3" borderId="6" xfId="19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/>
      <protection locked="0"/>
    </xf>
    <xf numFmtId="164" fontId="4" fillId="0" borderId="0" xfId="19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65" fontId="0" fillId="2" borderId="10" xfId="18" applyNumberFormat="1" applyFont="1" applyFill="1" applyBorder="1" applyAlignment="1" applyProtection="1">
      <alignment/>
      <protection/>
    </xf>
    <xf numFmtId="164" fontId="0" fillId="2" borderId="10" xfId="0" applyNumberFormat="1" applyFill="1" applyBorder="1" applyAlignment="1" applyProtection="1">
      <alignment/>
      <protection/>
    </xf>
    <xf numFmtId="164" fontId="4" fillId="2" borderId="4" xfId="0" applyNumberFormat="1" applyFont="1" applyFill="1" applyBorder="1" applyAlignment="1" applyProtection="1">
      <alignment/>
      <protection/>
    </xf>
    <xf numFmtId="166" fontId="0" fillId="3" borderId="6" xfId="16" applyFont="1" applyFill="1" applyBorder="1" applyAlignment="1" applyProtection="1">
      <alignment/>
      <protection locked="0"/>
    </xf>
    <xf numFmtId="164" fontId="2" fillId="2" borderId="6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6" fillId="0" borderId="13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3" borderId="14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 locked="0"/>
    </xf>
    <xf numFmtId="0" fontId="5" fillId="0" borderId="15" xfId="0" applyFont="1" applyBorder="1" applyAlignment="1" applyProtection="1">
      <alignment vertical="top" wrapText="1"/>
      <protection/>
    </xf>
    <xf numFmtId="0" fontId="5" fillId="0" borderId="16" xfId="0" applyFont="1" applyBorder="1" applyAlignment="1" applyProtection="1">
      <alignment vertical="top" wrapText="1"/>
      <protection/>
    </xf>
    <xf numFmtId="0" fontId="5" fillId="0" borderId="17" xfId="0" applyFont="1" applyFill="1" applyBorder="1" applyAlignment="1" applyProtection="1">
      <alignment/>
      <protection locked="0"/>
    </xf>
    <xf numFmtId="0" fontId="5" fillId="0" borderId="18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 horizontal="right"/>
      <protection/>
    </xf>
    <xf numFmtId="3" fontId="7" fillId="0" borderId="0" xfId="0" applyNumberFormat="1" applyFont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4" borderId="24" xfId="0" applyFont="1" applyFill="1" applyBorder="1" applyAlignment="1" applyProtection="1">
      <alignment horizontal="center"/>
      <protection/>
    </xf>
    <xf numFmtId="0" fontId="5" fillId="4" borderId="6" xfId="0" applyFont="1" applyFill="1" applyBorder="1" applyAlignment="1" applyProtection="1">
      <alignment horizontal="center"/>
      <protection/>
    </xf>
    <xf numFmtId="0" fontId="5" fillId="3" borderId="24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/>
    </xf>
    <xf numFmtId="0" fontId="5" fillId="0" borderId="6" xfId="0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3" borderId="27" xfId="0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/>
      <protection/>
    </xf>
    <xf numFmtId="164" fontId="5" fillId="0" borderId="9" xfId="15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64" fontId="6" fillId="2" borderId="9" xfId="15" applyFont="1" applyFill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/>
      <protection/>
    </xf>
    <xf numFmtId="0" fontId="5" fillId="0" borderId="8" xfId="0" applyFont="1" applyBorder="1" applyAlignment="1" applyProtection="1">
      <alignment horizontal="right"/>
      <protection/>
    </xf>
    <xf numFmtId="0" fontId="5" fillId="2" borderId="31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right"/>
      <protection/>
    </xf>
    <xf numFmtId="164" fontId="6" fillId="2" borderId="7" xfId="15" applyFont="1" applyFill="1" applyBorder="1" applyAlignment="1" applyProtection="1">
      <alignment/>
      <protection/>
    </xf>
    <xf numFmtId="0" fontId="6" fillId="0" borderId="15" xfId="0" applyFont="1" applyBorder="1" applyAlignment="1" applyProtection="1">
      <alignment horizontal="right"/>
      <protection/>
    </xf>
    <xf numFmtId="164" fontId="6" fillId="0" borderId="0" xfId="15" applyFont="1" applyFill="1" applyBorder="1" applyAlignment="1" applyProtection="1">
      <alignment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64" fontId="5" fillId="0" borderId="0" xfId="15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2" borderId="29" xfId="0" applyFont="1" applyFill="1" applyBorder="1" applyAlignment="1" applyProtection="1">
      <alignment horizontal="right"/>
      <protection/>
    </xf>
    <xf numFmtId="0" fontId="5" fillId="2" borderId="8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 horizontal="right"/>
      <protection/>
    </xf>
    <xf numFmtId="164" fontId="6" fillId="2" borderId="9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164" fontId="5" fillId="0" borderId="9" xfId="19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2" borderId="29" xfId="0" applyFont="1" applyFill="1" applyBorder="1" applyAlignment="1" applyProtection="1">
      <alignment/>
      <protection/>
    </xf>
    <xf numFmtId="164" fontId="6" fillId="2" borderId="9" xfId="19" applyFont="1" applyFill="1" applyBorder="1" applyAlignment="1" applyProtection="1">
      <alignment/>
      <protection/>
    </xf>
    <xf numFmtId="0" fontId="6" fillId="2" borderId="31" xfId="0" applyFont="1" applyFill="1" applyBorder="1" applyAlignment="1" applyProtection="1">
      <alignment horizontal="right"/>
      <protection/>
    </xf>
    <xf numFmtId="0" fontId="6" fillId="2" borderId="3" xfId="0" applyFont="1" applyFill="1" applyBorder="1" applyAlignment="1" applyProtection="1">
      <alignment horizontal="right"/>
      <protection/>
    </xf>
    <xf numFmtId="164" fontId="6" fillId="0" borderId="0" xfId="19" applyFont="1" applyFill="1" applyBorder="1" applyAlignment="1" applyProtection="1">
      <alignment/>
      <protection/>
    </xf>
    <xf numFmtId="0" fontId="6" fillId="2" borderId="32" xfId="0" applyFont="1" applyFill="1" applyBorder="1" applyAlignment="1" applyProtection="1">
      <alignment horizontal="right"/>
      <protection/>
    </xf>
    <xf numFmtId="0" fontId="5" fillId="2" borderId="26" xfId="0" applyFont="1" applyFill="1" applyBorder="1" applyAlignment="1" applyProtection="1">
      <alignment/>
      <protection/>
    </xf>
    <xf numFmtId="0" fontId="6" fillId="2" borderId="26" xfId="0" applyFont="1" applyFill="1" applyBorder="1" applyAlignment="1" applyProtection="1">
      <alignment horizontal="right"/>
      <protection/>
    </xf>
    <xf numFmtId="164" fontId="6" fillId="2" borderId="26" xfId="0" applyNumberFormat="1" applyFont="1" applyFill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5" fillId="3" borderId="0" xfId="0" applyFont="1" applyFill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0" fontId="0" fillId="0" borderId="33" xfId="0" applyFont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/>
    </xf>
    <xf numFmtId="0" fontId="2" fillId="2" borderId="6" xfId="0" applyFont="1" applyFill="1" applyBorder="1" applyAlignment="1" applyProtection="1">
      <alignment horizontal="right"/>
      <protection/>
    </xf>
    <xf numFmtId="0" fontId="2" fillId="3" borderId="6" xfId="0" applyFont="1" applyFill="1" applyBorder="1" applyAlignment="1" applyProtection="1">
      <alignment vertical="top" wrapText="1"/>
      <protection locked="0"/>
    </xf>
    <xf numFmtId="0" fontId="0" fillId="2" borderId="10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0" fillId="3" borderId="6" xfId="0" applyFill="1" applyBorder="1" applyAlignment="1" applyProtection="1">
      <alignment horizontal="center"/>
      <protection locked="0"/>
    </xf>
    <xf numFmtId="0" fontId="6" fillId="0" borderId="34" xfId="0" applyFont="1" applyBorder="1" applyAlignment="1" applyProtection="1">
      <alignment horizontal="center" vertical="center" wrapText="1"/>
      <protection/>
    </xf>
    <xf numFmtId="0" fontId="6" fillId="3" borderId="35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36" xfId="0" applyFont="1" applyBorder="1" applyAlignment="1" applyProtection="1">
      <alignment horizontal="left" vertical="top" wrapText="1"/>
      <protection/>
    </xf>
    <xf numFmtId="0" fontId="5" fillId="3" borderId="37" xfId="0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6" fillId="0" borderId="39" xfId="0" applyNumberFormat="1" applyFont="1" applyBorder="1" applyAlignment="1" applyProtection="1">
      <alignment horizontal="center" vertical="center" wrapText="1"/>
      <protection/>
    </xf>
    <xf numFmtId="0" fontId="5" fillId="0" borderId="40" xfId="0" applyNumberFormat="1" applyFont="1" applyBorder="1" applyAlignment="1" applyProtection="1">
      <alignment horizontal="center" vertical="center" wrapText="1"/>
      <protection/>
    </xf>
    <xf numFmtId="0" fontId="5" fillId="0" borderId="41" xfId="0" applyNumberFormat="1" applyFont="1" applyFill="1" applyBorder="1" applyAlignment="1" applyProtection="1">
      <alignment horizontal="center"/>
      <protection/>
    </xf>
    <xf numFmtId="164" fontId="5" fillId="2" borderId="41" xfId="19" applyFont="1" applyFill="1" applyBorder="1" applyAlignment="1" applyProtection="1">
      <alignment horizontal="center"/>
      <protection/>
    </xf>
    <xf numFmtId="164" fontId="5" fillId="2" borderId="41" xfId="15" applyFont="1" applyFill="1" applyBorder="1" applyAlignment="1" applyProtection="1">
      <alignment horizontal="center"/>
      <protection/>
    </xf>
    <xf numFmtId="0" fontId="5" fillId="0" borderId="41" xfId="0" applyNumberFormat="1" applyFont="1" applyBorder="1" applyAlignment="1" applyProtection="1">
      <alignment horizontal="center"/>
      <protection/>
    </xf>
    <xf numFmtId="164" fontId="6" fillId="2" borderId="41" xfId="15" applyNumberFormat="1" applyFont="1" applyFill="1" applyBorder="1" applyAlignment="1" applyProtection="1">
      <alignment horizontal="center"/>
      <protection/>
    </xf>
    <xf numFmtId="164" fontId="5" fillId="0" borderId="41" xfId="15" applyFont="1" applyFill="1" applyBorder="1" applyAlignment="1" applyProtection="1">
      <alignment horizontal="center"/>
      <protection/>
    </xf>
    <xf numFmtId="164" fontId="6" fillId="2" borderId="41" xfId="15" applyFont="1" applyFill="1" applyBorder="1" applyAlignment="1" applyProtection="1">
      <alignment horizontal="center"/>
      <protection/>
    </xf>
    <xf numFmtId="164" fontId="6" fillId="2" borderId="41" xfId="19" applyFont="1" applyFill="1" applyBorder="1" applyAlignment="1" applyProtection="1">
      <alignment horizontal="center"/>
      <protection/>
    </xf>
    <xf numFmtId="164" fontId="6" fillId="2" borderId="41" xfId="0" applyNumberFormat="1" applyFont="1" applyFill="1" applyBorder="1" applyAlignment="1" applyProtection="1">
      <alignment horizontal="center"/>
      <protection/>
    </xf>
    <xf numFmtId="164" fontId="6" fillId="2" borderId="42" xfId="0" applyNumberFormat="1" applyFont="1" applyFill="1" applyBorder="1" applyAlignment="1" applyProtection="1">
      <alignment horizontal="center"/>
      <protection/>
    </xf>
    <xf numFmtId="0" fontId="5" fillId="3" borderId="6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5" borderId="6" xfId="0" applyFont="1" applyFill="1" applyBorder="1" applyAlignment="1" applyProtection="1">
      <alignment/>
      <protection locked="0"/>
    </xf>
    <xf numFmtId="0" fontId="5" fillId="5" borderId="24" xfId="0" applyFont="1" applyFill="1" applyBorder="1" applyAlignment="1" applyProtection="1">
      <alignment horizontal="center"/>
      <protection locked="0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I10" sqref="I10"/>
    </sheetView>
  </sheetViews>
  <sheetFormatPr defaultColWidth="9.140625" defaultRowHeight="12.75"/>
  <cols>
    <col min="1" max="1" width="3.421875" style="1" customWidth="1"/>
    <col min="2" max="2" width="31.57421875" style="1" customWidth="1"/>
    <col min="3" max="3" width="30.57421875" style="1" customWidth="1"/>
    <col min="4" max="4" width="6.8515625" style="1" customWidth="1"/>
    <col min="5" max="5" width="8.7109375" style="1" customWidth="1"/>
    <col min="6" max="6" width="10.7109375" style="1" customWidth="1"/>
    <col min="7" max="7" width="15.00390625" style="1" customWidth="1"/>
    <col min="8" max="16384" width="9.140625" style="1" customWidth="1"/>
  </cols>
  <sheetData>
    <row r="1" spans="2:7" ht="15">
      <c r="B1" s="177" t="s">
        <v>0</v>
      </c>
      <c r="C1" s="177"/>
      <c r="D1" s="177"/>
      <c r="E1" s="177"/>
      <c r="F1" s="177"/>
      <c r="G1" s="177"/>
    </row>
    <row r="2" spans="2:7" ht="12.75">
      <c r="B2" s="210" t="s">
        <v>92</v>
      </c>
      <c r="C2" s="178"/>
      <c r="D2" s="178"/>
      <c r="E2" s="178"/>
      <c r="F2" s="178"/>
      <c r="G2" s="178"/>
    </row>
    <row r="3" spans="2:7" ht="25.5">
      <c r="B3" s="2"/>
      <c r="C3" s="2"/>
      <c r="D3" s="2" t="s">
        <v>1</v>
      </c>
      <c r="E3" s="2" t="s">
        <v>2</v>
      </c>
      <c r="F3" s="2" t="s">
        <v>3</v>
      </c>
      <c r="G3" s="2" t="s">
        <v>4</v>
      </c>
    </row>
    <row r="4" spans="1:7" ht="12.75" customHeight="1">
      <c r="A4" s="3" t="s">
        <v>5</v>
      </c>
      <c r="B4" s="179" t="s">
        <v>6</v>
      </c>
      <c r="C4" s="179"/>
      <c r="D4" s="179"/>
      <c r="E4" s="179"/>
      <c r="F4" s="179"/>
      <c r="G4" s="179"/>
    </row>
    <row r="5" spans="2:7" ht="12.75">
      <c r="B5" s="4" t="s">
        <v>7</v>
      </c>
      <c r="C5" s="5"/>
      <c r="D5" s="6"/>
      <c r="E5" s="7"/>
      <c r="F5" s="8"/>
      <c r="G5" s="9"/>
    </row>
    <row r="6" spans="2:7" ht="12.75">
      <c r="B6" s="10"/>
      <c r="C6" s="11" t="s">
        <v>8</v>
      </c>
      <c r="D6" s="12" t="s">
        <v>9</v>
      </c>
      <c r="E6" s="13">
        <f>'Scheda tecnica'!C15</f>
        <v>412</v>
      </c>
      <c r="F6" s="14"/>
      <c r="G6" s="15"/>
    </row>
    <row r="7" spans="2:7" ht="12.75">
      <c r="B7" s="10"/>
      <c r="C7" s="11" t="s">
        <v>10</v>
      </c>
      <c r="D7" s="12" t="s">
        <v>9</v>
      </c>
      <c r="E7" s="13">
        <f>'Scheda tecnica'!C16</f>
        <v>0</v>
      </c>
      <c r="F7" s="14"/>
      <c r="G7" s="15"/>
    </row>
    <row r="8" spans="2:7" ht="12.75">
      <c r="B8" s="10"/>
      <c r="C8" s="11" t="s">
        <v>11</v>
      </c>
      <c r="D8" s="12" t="s">
        <v>9</v>
      </c>
      <c r="E8" s="13">
        <f>'Scheda tecnica'!C17</f>
        <v>145</v>
      </c>
      <c r="F8" s="14"/>
      <c r="G8" s="15"/>
    </row>
    <row r="9" spans="2:7" ht="12.75">
      <c r="B9" s="10"/>
      <c r="C9" s="11" t="s">
        <v>12</v>
      </c>
      <c r="D9" s="12" t="s">
        <v>9</v>
      </c>
      <c r="E9" s="13">
        <f>'Scheda tecnica'!C18</f>
        <v>34</v>
      </c>
      <c r="F9" s="14"/>
      <c r="G9" s="15"/>
    </row>
    <row r="10" spans="2:7" ht="12.75">
      <c r="B10" s="10" t="s">
        <v>13</v>
      </c>
      <c r="C10" s="16"/>
      <c r="D10" s="12" t="s">
        <v>9</v>
      </c>
      <c r="E10" s="13">
        <f>SUM(E6:E9)</f>
        <v>591</v>
      </c>
      <c r="F10" s="17"/>
      <c r="G10" s="15"/>
    </row>
    <row r="11" spans="2:7" ht="12.75">
      <c r="B11" s="18" t="s">
        <v>14</v>
      </c>
      <c r="C11" s="19"/>
      <c r="D11" s="20"/>
      <c r="E11" s="17"/>
      <c r="F11" s="17"/>
      <c r="G11" s="15"/>
    </row>
    <row r="12" spans="2:7" ht="12.75">
      <c r="B12" s="18" t="s">
        <v>15</v>
      </c>
      <c r="C12" s="19"/>
      <c r="D12" s="20" t="s">
        <v>9</v>
      </c>
      <c r="E12" s="21"/>
      <c r="F12" s="17"/>
      <c r="G12" s="15"/>
    </row>
    <row r="13" spans="2:7" ht="12.75">
      <c r="B13" s="10"/>
      <c r="C13" s="16"/>
      <c r="D13" s="12"/>
      <c r="E13" s="22"/>
      <c r="F13" s="23" t="s">
        <v>16</v>
      </c>
      <c r="G13" s="24">
        <f>SUM(G5:G12)</f>
        <v>0</v>
      </c>
    </row>
    <row r="14" spans="2:7" ht="12.75">
      <c r="B14" s="25"/>
      <c r="C14" s="26"/>
      <c r="D14" s="27">
        <f>IF(G14&gt;0,G14/G13,0)</f>
        <v>0</v>
      </c>
      <c r="E14" s="13"/>
      <c r="F14" s="28" t="s">
        <v>17</v>
      </c>
      <c r="G14" s="15"/>
    </row>
    <row r="15" spans="2:7" ht="12.75">
      <c r="B15" s="29"/>
      <c r="C15" s="30"/>
      <c r="D15" s="31"/>
      <c r="E15" s="32"/>
      <c r="F15" s="33" t="s">
        <v>18</v>
      </c>
      <c r="G15" s="34">
        <f>G13-G14</f>
        <v>0</v>
      </c>
    </row>
    <row r="16" spans="2:8" ht="12.75">
      <c r="B16" s="35"/>
      <c r="C16" s="35"/>
      <c r="D16" s="20"/>
      <c r="E16" s="17"/>
      <c r="F16" s="36"/>
      <c r="G16" s="37"/>
      <c r="H16" s="19"/>
    </row>
    <row r="17" spans="2:8" ht="25.5">
      <c r="B17" s="36"/>
      <c r="C17" s="36"/>
      <c r="D17" s="38" t="s">
        <v>1</v>
      </c>
      <c r="E17" s="38" t="s">
        <v>2</v>
      </c>
      <c r="F17" s="38" t="s">
        <v>3</v>
      </c>
      <c r="G17" s="38" t="s">
        <v>4</v>
      </c>
      <c r="H17" s="19"/>
    </row>
    <row r="18" spans="1:8" ht="12.75">
      <c r="A18" s="3" t="s">
        <v>19</v>
      </c>
      <c r="B18" s="180" t="s">
        <v>20</v>
      </c>
      <c r="C18" s="180"/>
      <c r="D18" s="180"/>
      <c r="E18" s="180"/>
      <c r="F18" s="180"/>
      <c r="G18" s="180"/>
      <c r="H18" s="19"/>
    </row>
    <row r="19" spans="2:7" ht="12.75">
      <c r="B19" s="4" t="s">
        <v>21</v>
      </c>
      <c r="C19" s="39"/>
      <c r="D19" s="40" t="s">
        <v>22</v>
      </c>
      <c r="E19" s="41">
        <f>'Scheda tecnica'!G14</f>
        <v>258</v>
      </c>
      <c r="F19" s="42"/>
      <c r="G19" s="15"/>
    </row>
    <row r="20" spans="2:7" ht="12.75">
      <c r="B20" s="10" t="s">
        <v>23</v>
      </c>
      <c r="C20" s="43"/>
      <c r="D20" s="40" t="s">
        <v>22</v>
      </c>
      <c r="E20" s="41">
        <v>0</v>
      </c>
      <c r="F20" s="42"/>
      <c r="G20" s="15"/>
    </row>
    <row r="21" spans="2:7" ht="12.75">
      <c r="B21" s="10" t="s">
        <v>24</v>
      </c>
      <c r="C21" s="43"/>
      <c r="D21" s="40" t="s">
        <v>22</v>
      </c>
      <c r="E21" s="41">
        <f>'Scheda tecnica'!G16</f>
        <v>0</v>
      </c>
      <c r="F21" s="42"/>
      <c r="G21" s="15"/>
    </row>
    <row r="22" spans="2:7" ht="12.75">
      <c r="B22" s="10" t="s">
        <v>25</v>
      </c>
      <c r="C22" s="43"/>
      <c r="D22" s="40" t="s">
        <v>22</v>
      </c>
      <c r="E22" s="41">
        <f>'Scheda tecnica'!G17</f>
        <v>0</v>
      </c>
      <c r="F22" s="42"/>
      <c r="G22" s="15"/>
    </row>
    <row r="23" spans="2:7" ht="12.75">
      <c r="B23" s="10" t="s">
        <v>26</v>
      </c>
      <c r="C23" s="43"/>
      <c r="D23" s="40" t="s">
        <v>22</v>
      </c>
      <c r="E23" s="41">
        <f>'Scheda tecnica'!G18</f>
        <v>0</v>
      </c>
      <c r="F23" s="42"/>
      <c r="G23" s="15"/>
    </row>
    <row r="24" spans="2:7" ht="12.75">
      <c r="B24" s="10" t="s">
        <v>27</v>
      </c>
      <c r="C24" s="43"/>
      <c r="D24" s="40" t="s">
        <v>28</v>
      </c>
      <c r="E24" s="41">
        <f>'Scheda tecnica'!G19</f>
        <v>0</v>
      </c>
      <c r="F24" s="42"/>
      <c r="G24" s="15"/>
    </row>
    <row r="25" spans="2:7" ht="12.75">
      <c r="B25" s="10" t="s">
        <v>29</v>
      </c>
      <c r="C25" s="43"/>
      <c r="D25" s="40" t="s">
        <v>28</v>
      </c>
      <c r="E25" s="41">
        <f>'Scheda tecnica'!G20</f>
        <v>57</v>
      </c>
      <c r="F25" s="42"/>
      <c r="G25" s="15"/>
    </row>
    <row r="26" spans="2:7" ht="12.75">
      <c r="B26" s="10"/>
      <c r="C26" s="16"/>
      <c r="D26" s="20"/>
      <c r="E26" s="22"/>
      <c r="F26" s="23" t="s">
        <v>30</v>
      </c>
      <c r="G26" s="24">
        <f>SUM(G19:G25)</f>
        <v>0</v>
      </c>
    </row>
    <row r="27" spans="2:7" ht="12.75">
      <c r="B27" s="25"/>
      <c r="C27" s="26"/>
      <c r="D27" s="27">
        <f>IF(G27&gt;0,G27/G26,0)</f>
        <v>0</v>
      </c>
      <c r="E27" s="13"/>
      <c r="F27" s="28" t="s">
        <v>17</v>
      </c>
      <c r="G27" s="15"/>
    </row>
    <row r="28" spans="2:7" ht="12.75">
      <c r="B28" s="29"/>
      <c r="C28" s="30"/>
      <c r="D28" s="32"/>
      <c r="E28" s="32"/>
      <c r="F28" s="33" t="s">
        <v>31</v>
      </c>
      <c r="G28" s="24">
        <f>G26-G27</f>
        <v>0</v>
      </c>
    </row>
    <row r="29" spans="1:8" ht="12.75">
      <c r="A29" s="19"/>
      <c r="B29" s="19"/>
      <c r="C29" s="19"/>
      <c r="D29" s="17"/>
      <c r="E29" s="44"/>
      <c r="F29" s="45"/>
      <c r="G29" s="19"/>
      <c r="H29" s="19"/>
    </row>
    <row r="30" spans="1:8" ht="12.75">
      <c r="A30" s="3">
        <v>3</v>
      </c>
      <c r="B30" s="46" t="s">
        <v>32</v>
      </c>
      <c r="C30" s="46"/>
      <c r="D30" s="22"/>
      <c r="E30" s="47"/>
      <c r="F30" s="23"/>
      <c r="G30" s="48"/>
      <c r="H30" s="19"/>
    </row>
    <row r="31" spans="2:7" ht="12.75">
      <c r="B31" s="29"/>
      <c r="C31" s="30"/>
      <c r="D31" s="31"/>
      <c r="E31" s="32"/>
      <c r="F31" s="33" t="s">
        <v>33</v>
      </c>
      <c r="G31" s="49"/>
    </row>
    <row r="32" spans="2:7" ht="12.75">
      <c r="B32" s="181" t="s">
        <v>34</v>
      </c>
      <c r="C32" s="181"/>
      <c r="D32" s="181"/>
      <c r="E32" s="181"/>
      <c r="F32" s="181"/>
      <c r="G32" s="181"/>
    </row>
    <row r="33" spans="2:7" ht="12.75">
      <c r="B33" s="50"/>
      <c r="C33" s="51"/>
      <c r="D33" s="52"/>
      <c r="E33" s="52"/>
      <c r="F33" s="51" t="s">
        <v>35</v>
      </c>
      <c r="G33" s="53">
        <f>G15+G28+G31</f>
        <v>0</v>
      </c>
    </row>
    <row r="34" spans="2:7" ht="12.75">
      <c r="B34" s="36"/>
      <c r="C34" s="36"/>
      <c r="D34" s="44"/>
      <c r="E34" s="44"/>
      <c r="F34" s="44"/>
      <c r="G34" s="44"/>
    </row>
    <row r="35" spans="1:7" ht="12.75">
      <c r="A35" s="3">
        <v>4</v>
      </c>
      <c r="B35" s="182" t="s">
        <v>36</v>
      </c>
      <c r="C35" s="182"/>
      <c r="D35" s="182"/>
      <c r="E35" s="182"/>
      <c r="F35" s="182"/>
      <c r="G35" s="182"/>
    </row>
    <row r="36" spans="2:7" ht="12.75">
      <c r="B36" s="183" t="s">
        <v>37</v>
      </c>
      <c r="C36" s="183"/>
      <c r="D36" s="183"/>
      <c r="E36" s="183"/>
      <c r="F36" s="183"/>
      <c r="G36" s="54"/>
    </row>
    <row r="37" spans="2:7" ht="12.75">
      <c r="B37" s="4"/>
      <c r="C37" s="39"/>
      <c r="D37" s="55">
        <f>IF(G37&gt;0,G37/G36,0)</f>
        <v>0</v>
      </c>
      <c r="E37" s="56"/>
      <c r="F37" s="57" t="s">
        <v>17</v>
      </c>
      <c r="G37" s="58"/>
    </row>
    <row r="38" spans="2:7" ht="12.75">
      <c r="B38" s="29"/>
      <c r="C38" s="59"/>
      <c r="D38" s="52"/>
      <c r="E38" s="52"/>
      <c r="F38" s="51" t="s">
        <v>38</v>
      </c>
      <c r="G38" s="60">
        <f>G36-G37</f>
        <v>0</v>
      </c>
    </row>
    <row r="39" spans="1:8" ht="12.75">
      <c r="A39" s="19"/>
      <c r="B39" s="19"/>
      <c r="C39" s="19"/>
      <c r="D39" s="44"/>
      <c r="E39" s="44"/>
      <c r="F39" s="36"/>
      <c r="G39" s="44"/>
      <c r="H39" s="19"/>
    </row>
    <row r="40" spans="1:8" ht="12.75">
      <c r="A40" s="45">
        <v>5</v>
      </c>
      <c r="B40" s="46" t="s">
        <v>39</v>
      </c>
      <c r="C40" s="46"/>
      <c r="D40" s="47"/>
      <c r="E40" s="47"/>
      <c r="F40" s="61"/>
      <c r="G40" s="62"/>
      <c r="H40" s="19"/>
    </row>
    <row r="41" spans="2:7" ht="12.75">
      <c r="B41" s="63"/>
      <c r="C41" s="64"/>
      <c r="D41" s="32"/>
      <c r="E41" s="32"/>
      <c r="F41" s="33" t="s">
        <v>40</v>
      </c>
      <c r="G41" s="65"/>
    </row>
    <row r="42" spans="2:7" ht="12.75">
      <c r="B42" s="66"/>
      <c r="C42" s="36"/>
      <c r="D42" s="44"/>
      <c r="E42" s="44"/>
      <c r="F42" s="36"/>
      <c r="G42" s="67"/>
    </row>
    <row r="43" spans="2:7" ht="12.75">
      <c r="B43" s="63"/>
      <c r="C43" s="64"/>
      <c r="D43" s="32"/>
      <c r="E43" s="32"/>
      <c r="F43" s="64" t="s">
        <v>41</v>
      </c>
      <c r="G43" s="60">
        <f>G41+G38</f>
        <v>0</v>
      </c>
    </row>
    <row r="44" spans="2:7" ht="12.75">
      <c r="B44" s="36"/>
      <c r="C44" s="36"/>
      <c r="D44" s="17"/>
      <c r="E44" s="17"/>
      <c r="F44" s="36"/>
      <c r="G44" s="68"/>
    </row>
    <row r="45" spans="2:7" ht="12.75">
      <c r="B45" s="69" t="s">
        <v>42</v>
      </c>
      <c r="C45" s="69"/>
      <c r="D45" s="17"/>
      <c r="E45" s="17"/>
      <c r="F45" s="36"/>
      <c r="G45" s="68"/>
    </row>
    <row r="46" spans="2:7" ht="12.75">
      <c r="B46" s="184"/>
      <c r="C46" s="184"/>
      <c r="D46" s="184"/>
      <c r="E46" s="184"/>
      <c r="F46" s="184"/>
      <c r="G46" s="184"/>
    </row>
    <row r="47" spans="2:7" ht="12.75">
      <c r="B47" s="184"/>
      <c r="C47" s="184"/>
      <c r="D47" s="184"/>
      <c r="E47" s="184"/>
      <c r="F47" s="184"/>
      <c r="G47" s="184"/>
    </row>
    <row r="48" spans="2:7" ht="12.75">
      <c r="B48" s="184"/>
      <c r="C48" s="184"/>
      <c r="D48" s="184"/>
      <c r="E48" s="184"/>
      <c r="F48" s="184"/>
      <c r="G48" s="184"/>
    </row>
    <row r="49" spans="2:7" ht="12.75">
      <c r="B49" s="184"/>
      <c r="C49" s="184"/>
      <c r="D49" s="184"/>
      <c r="E49" s="184"/>
      <c r="F49" s="184"/>
      <c r="G49" s="184"/>
    </row>
    <row r="50" spans="2:7" ht="12.75">
      <c r="B50" s="184"/>
      <c r="C50" s="184"/>
      <c r="D50" s="184"/>
      <c r="E50" s="184"/>
      <c r="F50" s="184"/>
      <c r="G50" s="184"/>
    </row>
    <row r="51" spans="2:7" ht="12.75">
      <c r="B51" s="184"/>
      <c r="C51" s="184"/>
      <c r="D51" s="184"/>
      <c r="E51" s="184"/>
      <c r="F51" s="184"/>
      <c r="G51" s="184"/>
    </row>
    <row r="52" spans="2:7" ht="12.75">
      <c r="B52" s="184"/>
      <c r="C52" s="184"/>
      <c r="D52" s="184"/>
      <c r="E52" s="184"/>
      <c r="F52" s="184"/>
      <c r="G52" s="184"/>
    </row>
    <row r="53" spans="2:7" ht="12.75">
      <c r="B53" s="184"/>
      <c r="C53" s="184"/>
      <c r="D53" s="184"/>
      <c r="E53" s="184"/>
      <c r="F53" s="184"/>
      <c r="G53" s="184"/>
    </row>
    <row r="54" spans="2:7" ht="12.75">
      <c r="B54" s="36"/>
      <c r="C54" s="36"/>
      <c r="D54" s="70"/>
      <c r="E54" s="70"/>
      <c r="F54" s="36"/>
      <c r="G54" s="68"/>
    </row>
    <row r="55" spans="2:7" ht="12.75">
      <c r="B55" s="183" t="s">
        <v>43</v>
      </c>
      <c r="C55" s="183"/>
      <c r="D55" s="183"/>
      <c r="E55" s="183"/>
      <c r="F55" s="183"/>
      <c r="G55" s="60">
        <f>G13+G26+G31+G36+G41</f>
        <v>0</v>
      </c>
    </row>
    <row r="56" spans="2:7" ht="12.75">
      <c r="B56" s="61"/>
      <c r="C56" s="61"/>
      <c r="D56" s="71">
        <f>IF(G56=0,0,G56/G55)</f>
        <v>0</v>
      </c>
      <c r="E56" s="185" t="s">
        <v>44</v>
      </c>
      <c r="F56" s="185"/>
      <c r="G56" s="72">
        <f>G55-G57</f>
        <v>0</v>
      </c>
    </row>
    <row r="57" spans="2:7" ht="12.75">
      <c r="B57" s="63"/>
      <c r="C57" s="64"/>
      <c r="D57" s="32"/>
      <c r="E57" s="32"/>
      <c r="F57" s="64" t="s">
        <v>45</v>
      </c>
      <c r="G57" s="73">
        <f>G43+G33</f>
        <v>0</v>
      </c>
    </row>
    <row r="59" spans="5:7" ht="12.75">
      <c r="E59" s="186" t="s">
        <v>46</v>
      </c>
      <c r="F59" s="186"/>
      <c r="G59" s="74"/>
    </row>
    <row r="60" spans="5:7" ht="12.75">
      <c r="E60" s="186" t="s">
        <v>47</v>
      </c>
      <c r="F60" s="186"/>
      <c r="G60" s="75">
        <f>G57+G59</f>
        <v>0</v>
      </c>
    </row>
    <row r="61" ht="12.75">
      <c r="C61" s="76" t="s">
        <v>48</v>
      </c>
    </row>
    <row r="62" spans="2:7" ht="12.75">
      <c r="B62" s="77" t="s">
        <v>49</v>
      </c>
      <c r="C62" s="187"/>
      <c r="D62" s="187"/>
      <c r="E62" s="187"/>
      <c r="F62" s="187"/>
      <c r="G62" s="187"/>
    </row>
    <row r="63" spans="3:7" ht="12.75">
      <c r="C63" s="187"/>
      <c r="D63" s="187"/>
      <c r="E63" s="187"/>
      <c r="F63" s="187"/>
      <c r="G63" s="187"/>
    </row>
    <row r="64" spans="3:7" ht="12.75">
      <c r="C64" s="187"/>
      <c r="D64" s="187"/>
      <c r="E64" s="187"/>
      <c r="F64" s="187"/>
      <c r="G64" s="187"/>
    </row>
    <row r="65" spans="3:7" ht="12.75">
      <c r="C65" s="187"/>
      <c r="D65" s="187"/>
      <c r="E65" s="187"/>
      <c r="F65" s="187"/>
      <c r="G65" s="187"/>
    </row>
    <row r="66" spans="3:7" ht="12.75">
      <c r="C66" s="187"/>
      <c r="D66" s="187"/>
      <c r="E66" s="187"/>
      <c r="F66" s="187"/>
      <c r="G66" s="187"/>
    </row>
    <row r="67" spans="3:7" ht="12.75">
      <c r="C67" s="187"/>
      <c r="D67" s="187"/>
      <c r="E67" s="187"/>
      <c r="F67" s="187"/>
      <c r="G67" s="187"/>
    </row>
    <row r="68" spans="3:7" ht="12.75">
      <c r="C68" s="187"/>
      <c r="D68" s="187"/>
      <c r="E68" s="187"/>
      <c r="F68" s="187"/>
      <c r="G68" s="187"/>
    </row>
  </sheetData>
  <sheetProtection password="DEE5" sheet="1"/>
  <mergeCells count="13">
    <mergeCell ref="C62:G68"/>
    <mergeCell ref="B55:F55"/>
    <mergeCell ref="E56:F56"/>
    <mergeCell ref="E59:F59"/>
    <mergeCell ref="E60:F60"/>
    <mergeCell ref="B32:G32"/>
    <mergeCell ref="B35:G35"/>
    <mergeCell ref="B36:F36"/>
    <mergeCell ref="B46:G53"/>
    <mergeCell ref="B1:G1"/>
    <mergeCell ref="B2:G2"/>
    <mergeCell ref="B4:G4"/>
    <mergeCell ref="B18:G18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zoomScale="75" zoomScaleNormal="75" workbookViewId="0" topLeftCell="A36">
      <selection activeCell="G16" sqref="G16"/>
    </sheetView>
  </sheetViews>
  <sheetFormatPr defaultColWidth="9.140625" defaultRowHeight="12.75"/>
  <cols>
    <col min="1" max="1" width="57.7109375" style="78" customWidth="1"/>
    <col min="2" max="3" width="12.7109375" style="78" customWidth="1"/>
    <col min="4" max="4" width="20.8515625" style="78" customWidth="1"/>
    <col min="5" max="5" width="20.421875" style="78" customWidth="1"/>
    <col min="6" max="6" width="8.57421875" style="79" customWidth="1"/>
    <col min="7" max="7" width="15.8515625" style="78" customWidth="1"/>
    <col min="8" max="8" width="12.7109375" style="78" customWidth="1"/>
    <col min="9" max="9" width="11.8515625" style="78" customWidth="1"/>
    <col min="10" max="16384" width="9.140625" style="78" customWidth="1"/>
  </cols>
  <sheetData>
    <row r="1" spans="1:7" ht="51.75" customHeight="1">
      <c r="A1" s="80" t="s">
        <v>50</v>
      </c>
      <c r="B1" s="188" t="s">
        <v>51</v>
      </c>
      <c r="C1" s="188"/>
      <c r="D1" s="189" t="s">
        <v>89</v>
      </c>
      <c r="E1" s="189"/>
      <c r="F1" s="189"/>
      <c r="G1" s="189"/>
    </row>
    <row r="3" spans="1:7" ht="15.75" customHeight="1">
      <c r="A3" s="81" t="s">
        <v>52</v>
      </c>
      <c r="B3" s="78" t="s">
        <v>53</v>
      </c>
      <c r="C3" s="190" t="s">
        <v>54</v>
      </c>
      <c r="D3" s="190"/>
      <c r="E3" s="190"/>
      <c r="F3" s="190"/>
      <c r="G3" s="190"/>
    </row>
    <row r="4" spans="1:8" ht="15" customHeight="1">
      <c r="A4" s="191" t="s">
        <v>55</v>
      </c>
      <c r="B4" s="83">
        <v>12</v>
      </c>
      <c r="C4" s="192" t="s">
        <v>90</v>
      </c>
      <c r="D4" s="192"/>
      <c r="E4" s="192"/>
      <c r="F4" s="192"/>
      <c r="G4" s="192"/>
      <c r="H4" s="84"/>
    </row>
    <row r="5" spans="1:8" ht="15">
      <c r="A5" s="191"/>
      <c r="B5" s="211">
        <v>13</v>
      </c>
      <c r="C5" s="212" t="s">
        <v>91</v>
      </c>
      <c r="D5" s="212"/>
      <c r="E5" s="212"/>
      <c r="F5" s="212"/>
      <c r="G5" s="212"/>
      <c r="H5" s="84"/>
    </row>
    <row r="6" spans="1:8" ht="15">
      <c r="A6" s="86"/>
      <c r="B6" s="85"/>
      <c r="C6" s="193"/>
      <c r="D6" s="193"/>
      <c r="E6" s="193"/>
      <c r="F6" s="193"/>
      <c r="G6" s="193"/>
      <c r="H6" s="84"/>
    </row>
    <row r="7" spans="1:8" ht="15">
      <c r="A7" s="86"/>
      <c r="B7" s="85"/>
      <c r="C7" s="193"/>
      <c r="D7" s="193"/>
      <c r="E7" s="193"/>
      <c r="F7" s="193"/>
      <c r="G7" s="193"/>
      <c r="H7" s="84"/>
    </row>
    <row r="8" spans="1:8" ht="15">
      <c r="A8" s="86"/>
      <c r="B8" s="85"/>
      <c r="C8" s="193"/>
      <c r="D8" s="193"/>
      <c r="E8" s="193"/>
      <c r="F8" s="193"/>
      <c r="G8" s="193"/>
      <c r="H8" s="84"/>
    </row>
    <row r="9" spans="1:8" ht="15">
      <c r="A9" s="86"/>
      <c r="B9" s="85"/>
      <c r="C9" s="193"/>
      <c r="D9" s="193"/>
      <c r="E9" s="193"/>
      <c r="F9" s="193"/>
      <c r="G9" s="193"/>
      <c r="H9" s="84"/>
    </row>
    <row r="10" spans="1:8" ht="15">
      <c r="A10" s="86"/>
      <c r="B10" s="85"/>
      <c r="C10" s="193"/>
      <c r="D10" s="193"/>
      <c r="E10" s="193"/>
      <c r="F10" s="193"/>
      <c r="G10" s="193"/>
      <c r="H10" s="84"/>
    </row>
    <row r="11" spans="1:8" ht="15">
      <c r="A11" s="87"/>
      <c r="B11" s="88"/>
      <c r="C11" s="194"/>
      <c r="D11" s="194"/>
      <c r="E11" s="194"/>
      <c r="F11" s="194"/>
      <c r="G11" s="194"/>
      <c r="H11" s="84"/>
    </row>
    <row r="12" spans="1:8" ht="18.75" customHeight="1">
      <c r="A12" s="89"/>
      <c r="B12" s="90"/>
      <c r="C12" s="195"/>
      <c r="D12" s="195"/>
      <c r="E12" s="195"/>
      <c r="F12" s="91"/>
      <c r="G12" s="82"/>
      <c r="H12" s="84"/>
    </row>
    <row r="13" spans="1:7" ht="32.25" customHeight="1">
      <c r="A13" s="196" t="s">
        <v>56</v>
      </c>
      <c r="B13" s="196"/>
      <c r="C13" s="196"/>
      <c r="D13" s="196"/>
      <c r="E13" s="196"/>
      <c r="F13" s="196"/>
      <c r="G13" s="196"/>
    </row>
    <row r="14" spans="1:7" ht="15">
      <c r="A14" s="92" t="s">
        <v>57</v>
      </c>
      <c r="B14" s="93" t="s">
        <v>9</v>
      </c>
      <c r="C14" s="93">
        <v>591</v>
      </c>
      <c r="D14" s="94" t="s">
        <v>58</v>
      </c>
      <c r="E14" s="95"/>
      <c r="F14" s="93" t="s">
        <v>22</v>
      </c>
      <c r="G14" s="96">
        <v>258</v>
      </c>
    </row>
    <row r="15" spans="1:7" ht="15">
      <c r="A15" s="97" t="s">
        <v>59</v>
      </c>
      <c r="B15" s="98" t="s">
        <v>9</v>
      </c>
      <c r="C15" s="98">
        <v>412</v>
      </c>
      <c r="D15" s="99" t="s">
        <v>60</v>
      </c>
      <c r="E15" s="100"/>
      <c r="F15" s="101" t="s">
        <v>22</v>
      </c>
      <c r="G15" s="102"/>
    </row>
    <row r="16" spans="1:7" ht="15">
      <c r="A16" s="97" t="s">
        <v>61</v>
      </c>
      <c r="B16" s="98" t="s">
        <v>9</v>
      </c>
      <c r="C16" s="98"/>
      <c r="D16" s="103" t="s">
        <v>62</v>
      </c>
      <c r="E16" s="104"/>
      <c r="F16" s="98" t="s">
        <v>22</v>
      </c>
      <c r="G16" s="105"/>
    </row>
    <row r="17" spans="1:7" ht="15">
      <c r="A17" s="97" t="s">
        <v>63</v>
      </c>
      <c r="B17" s="98" t="s">
        <v>9</v>
      </c>
      <c r="C17" s="98">
        <v>145</v>
      </c>
      <c r="D17" s="103" t="s">
        <v>64</v>
      </c>
      <c r="E17" s="104"/>
      <c r="F17" s="98" t="s">
        <v>22</v>
      </c>
      <c r="G17" s="105"/>
    </row>
    <row r="18" spans="1:7" ht="15">
      <c r="A18" s="97" t="s">
        <v>65</v>
      </c>
      <c r="B18" s="98" t="s">
        <v>9</v>
      </c>
      <c r="C18" s="98">
        <v>34</v>
      </c>
      <c r="D18" s="103" t="s">
        <v>66</v>
      </c>
      <c r="E18" s="104"/>
      <c r="F18" s="98" t="s">
        <v>22</v>
      </c>
      <c r="G18" s="105"/>
    </row>
    <row r="19" spans="1:10" ht="15">
      <c r="A19" s="97" t="s">
        <v>67</v>
      </c>
      <c r="B19" s="98" t="s">
        <v>9</v>
      </c>
      <c r="C19" s="98"/>
      <c r="D19" s="103" t="s">
        <v>68</v>
      </c>
      <c r="E19" s="104"/>
      <c r="F19" s="98" t="s">
        <v>28</v>
      </c>
      <c r="G19" s="105"/>
      <c r="I19" s="106"/>
      <c r="J19" s="107"/>
    </row>
    <row r="20" spans="1:9" ht="15" customHeight="1">
      <c r="A20" s="97" t="s">
        <v>69</v>
      </c>
      <c r="B20" s="98" t="s">
        <v>70</v>
      </c>
      <c r="C20" s="98">
        <v>880</v>
      </c>
      <c r="D20" s="103" t="s">
        <v>71</v>
      </c>
      <c r="E20" s="104"/>
      <c r="F20" s="98" t="s">
        <v>28</v>
      </c>
      <c r="G20" s="105">
        <v>57</v>
      </c>
      <c r="I20" s="108" t="s">
        <v>72</v>
      </c>
    </row>
    <row r="21" spans="1:9" ht="15" customHeight="1">
      <c r="A21" s="97" t="s">
        <v>73</v>
      </c>
      <c r="B21" s="98" t="s">
        <v>70</v>
      </c>
      <c r="C21" s="98"/>
      <c r="D21" s="103" t="s">
        <v>74</v>
      </c>
      <c r="E21" s="104"/>
      <c r="F21" s="109"/>
      <c r="G21" s="110" t="s">
        <v>75</v>
      </c>
      <c r="I21" s="108" t="s">
        <v>75</v>
      </c>
    </row>
    <row r="22" spans="1:9" ht="15">
      <c r="A22" s="97" t="s">
        <v>76</v>
      </c>
      <c r="B22" s="98"/>
      <c r="C22" s="111" t="str">
        <f>IF((C20+C21)&lt;500,"SI","NO")</f>
        <v>NO</v>
      </c>
      <c r="D22" s="103" t="s">
        <v>77</v>
      </c>
      <c r="E22" s="104"/>
      <c r="F22" s="109"/>
      <c r="G22" s="112"/>
      <c r="H22" s="113"/>
      <c r="I22" s="84"/>
    </row>
    <row r="23" spans="1:9" ht="15">
      <c r="A23" s="97" t="s">
        <v>78</v>
      </c>
      <c r="B23" s="98"/>
      <c r="C23" s="111" t="s">
        <v>75</v>
      </c>
      <c r="D23" s="103" t="s">
        <v>79</v>
      </c>
      <c r="E23" s="104"/>
      <c r="F23" s="114"/>
      <c r="G23" s="115" t="str">
        <f>IF(C19="","NO","SI")</f>
        <v>NO</v>
      </c>
      <c r="I23" s="84"/>
    </row>
    <row r="24" spans="1:9" ht="15">
      <c r="A24" s="116" t="s">
        <v>80</v>
      </c>
      <c r="B24" s="117"/>
      <c r="C24" s="118"/>
      <c r="D24" s="119" t="s">
        <v>81</v>
      </c>
      <c r="E24" s="120"/>
      <c r="F24" s="121"/>
      <c r="G24" s="122">
        <v>5</v>
      </c>
      <c r="I24" s="84"/>
    </row>
    <row r="26" spans="1:7" ht="27.75" customHeight="1">
      <c r="A26" s="123" t="s">
        <v>82</v>
      </c>
      <c r="B26" s="124" t="s">
        <v>1</v>
      </c>
      <c r="C26" s="124" t="s">
        <v>2</v>
      </c>
      <c r="D26" s="124" t="s">
        <v>3</v>
      </c>
      <c r="E26" s="124" t="s">
        <v>4</v>
      </c>
      <c r="F26" s="197" t="s">
        <v>83</v>
      </c>
      <c r="G26" s="197"/>
    </row>
    <row r="27" spans="1:7" ht="15.75">
      <c r="A27" s="125" t="s">
        <v>6</v>
      </c>
      <c r="B27" s="126"/>
      <c r="C27" s="126"/>
      <c r="D27" s="126"/>
      <c r="E27" s="126"/>
      <c r="F27" s="198"/>
      <c r="G27" s="198"/>
    </row>
    <row r="28" spans="1:7" ht="15">
      <c r="A28" s="127" t="s">
        <v>7</v>
      </c>
      <c r="B28" s="128"/>
      <c r="C28" s="129"/>
      <c r="D28" s="129"/>
      <c r="E28" s="130"/>
      <c r="F28" s="199"/>
      <c r="G28" s="199"/>
    </row>
    <row r="29" spans="1:7" ht="15">
      <c r="A29" s="131" t="s">
        <v>8</v>
      </c>
      <c r="B29" s="132" t="s">
        <v>9</v>
      </c>
      <c r="C29" s="133">
        <f>C15</f>
        <v>412</v>
      </c>
      <c r="D29" s="84">
        <f>Preventivo!F6</f>
        <v>0</v>
      </c>
      <c r="E29" s="130">
        <f>Preventivo!G6</f>
        <v>0</v>
      </c>
      <c r="F29" s="200">
        <f>IF($C$15=0,0,$C$15*78*$C$15^-0.3)</f>
        <v>5278.647408417349</v>
      </c>
      <c r="G29" s="200"/>
    </row>
    <row r="30" spans="1:7" ht="15">
      <c r="A30" s="131" t="s">
        <v>10</v>
      </c>
      <c r="B30" s="132" t="s">
        <v>9</v>
      </c>
      <c r="C30" s="133">
        <f>C16</f>
        <v>0</v>
      </c>
      <c r="D30" s="84">
        <f>Preventivo!F7</f>
        <v>0</v>
      </c>
      <c r="E30" s="130">
        <f>Preventivo!G7</f>
        <v>0</v>
      </c>
      <c r="F30" s="200">
        <f>IF(C16=0,0,C16*52*C16^-0.3)</f>
        <v>0</v>
      </c>
      <c r="G30" s="200"/>
    </row>
    <row r="31" spans="1:7" ht="15">
      <c r="A31" s="131" t="s">
        <v>11</v>
      </c>
      <c r="B31" s="132" t="s">
        <v>9</v>
      </c>
      <c r="C31" s="133">
        <f>C17</f>
        <v>145</v>
      </c>
      <c r="D31" s="84">
        <f>Preventivo!F8</f>
        <v>0</v>
      </c>
      <c r="E31" s="130">
        <f>Preventivo!G8</f>
        <v>0</v>
      </c>
      <c r="F31" s="200">
        <f>IF(C17=0,0,C17*26*C17^-0.3)</f>
        <v>847.0927202896949</v>
      </c>
      <c r="G31" s="200"/>
    </row>
    <row r="32" spans="1:7" ht="15">
      <c r="A32" s="131" t="s">
        <v>12</v>
      </c>
      <c r="B32" s="132" t="s">
        <v>9</v>
      </c>
      <c r="C32" s="133">
        <f>C18</f>
        <v>34</v>
      </c>
      <c r="D32" s="84">
        <f>Preventivo!F9</f>
        <v>0</v>
      </c>
      <c r="E32" s="130">
        <f>Preventivo!G9</f>
        <v>0</v>
      </c>
      <c r="F32" s="200">
        <f>IF(C18=0,0,C18*8*C18^-0.3)</f>
        <v>94.43331357247934</v>
      </c>
      <c r="G32" s="200"/>
    </row>
    <row r="33" spans="1:7" ht="15">
      <c r="A33" s="134" t="s">
        <v>13</v>
      </c>
      <c r="B33" s="132" t="s">
        <v>9</v>
      </c>
      <c r="C33" s="133">
        <f>$C$14</f>
        <v>591</v>
      </c>
      <c r="D33" s="133">
        <f>Preventivo!F10</f>
        <v>0</v>
      </c>
      <c r="E33" s="130">
        <f>Preventivo!G10</f>
        <v>0</v>
      </c>
      <c r="F33" s="201">
        <f>500+C14*2.2</f>
        <v>1800.2</v>
      </c>
      <c r="G33" s="201"/>
    </row>
    <row r="34" spans="1:7" ht="15">
      <c r="A34" s="134" t="s">
        <v>14</v>
      </c>
      <c r="B34" s="132"/>
      <c r="C34" s="133"/>
      <c r="D34" s="133">
        <f>Preventivo!F11</f>
        <v>0</v>
      </c>
      <c r="E34" s="130">
        <f>Preventivo!G11</f>
        <v>0</v>
      </c>
      <c r="F34" s="201">
        <f>7*(F29+F30+F31+F32+F33)^0.62</f>
        <v>1843.7357892249152</v>
      </c>
      <c r="G34" s="201"/>
    </row>
    <row r="35" spans="1:7" ht="15">
      <c r="A35" s="134" t="s">
        <v>15</v>
      </c>
      <c r="B35" s="132"/>
      <c r="C35" s="133"/>
      <c r="D35" s="133">
        <f>Preventivo!F12</f>
        <v>0</v>
      </c>
      <c r="E35" s="130">
        <f>Preventivo!G12</f>
        <v>0</v>
      </c>
      <c r="F35" s="201">
        <f>26.5*C14^0.27*G24</f>
        <v>742.2402442879172</v>
      </c>
      <c r="G35" s="201"/>
    </row>
    <row r="36" spans="1:7" ht="15.75">
      <c r="A36" s="134"/>
      <c r="B36" s="132"/>
      <c r="C36" s="133"/>
      <c r="D36" s="135" t="s">
        <v>16</v>
      </c>
      <c r="E36" s="136">
        <f>SUM(E28:E35)</f>
        <v>0</v>
      </c>
      <c r="F36" s="202"/>
      <c r="G36" s="202"/>
    </row>
    <row r="37" spans="1:7" ht="15">
      <c r="A37" s="137"/>
      <c r="B37" s="138"/>
      <c r="C37" s="139"/>
      <c r="D37" s="140" t="s">
        <v>17</v>
      </c>
      <c r="E37" s="130">
        <f>Preventivo!$G$14</f>
        <v>0</v>
      </c>
      <c r="F37" s="202"/>
      <c r="G37" s="202"/>
    </row>
    <row r="38" spans="1:7" ht="15.75">
      <c r="A38" s="141"/>
      <c r="B38" s="142"/>
      <c r="C38" s="143"/>
      <c r="D38" s="144" t="s">
        <v>18</v>
      </c>
      <c r="E38" s="145">
        <f>E36-E37</f>
        <v>0</v>
      </c>
      <c r="F38" s="203">
        <f>SUM(F29:F35)</f>
        <v>10606.349475792354</v>
      </c>
      <c r="G38" s="203"/>
    </row>
    <row r="39" spans="1:7" ht="15.75">
      <c r="A39" s="146"/>
      <c r="B39" s="133"/>
      <c r="C39" s="84"/>
      <c r="D39" s="133"/>
      <c r="E39" s="147"/>
      <c r="F39" s="199"/>
      <c r="G39" s="199"/>
    </row>
    <row r="40" spans="1:7" ht="15.75">
      <c r="A40" s="148" t="s">
        <v>20</v>
      </c>
      <c r="B40" s="149"/>
      <c r="C40" s="149"/>
      <c r="D40" s="149"/>
      <c r="E40" s="149"/>
      <c r="F40" s="199"/>
      <c r="G40" s="199"/>
    </row>
    <row r="41" spans="1:7" ht="15">
      <c r="A41" s="127" t="s">
        <v>21</v>
      </c>
      <c r="B41" s="150" t="s">
        <v>22</v>
      </c>
      <c r="C41" s="151">
        <f aca="true" t="shared" si="0" ref="C41:C47">G14</f>
        <v>258</v>
      </c>
      <c r="D41" s="151">
        <f>Preventivo!F19</f>
        <v>0</v>
      </c>
      <c r="E41" s="130">
        <f>Preventivo!G19</f>
        <v>0</v>
      </c>
      <c r="F41" s="201">
        <f>G14*30</f>
        <v>7740</v>
      </c>
      <c r="G41" s="201"/>
    </row>
    <row r="42" spans="1:7" ht="15">
      <c r="A42" s="134" t="s">
        <v>23</v>
      </c>
      <c r="B42" s="150" t="s">
        <v>22</v>
      </c>
      <c r="C42" s="151">
        <f t="shared" si="0"/>
        <v>0</v>
      </c>
      <c r="D42" s="151">
        <f>Preventivo!F20</f>
        <v>0</v>
      </c>
      <c r="E42" s="130">
        <f>Preventivo!G20</f>
        <v>0</v>
      </c>
      <c r="F42" s="201">
        <f>G15*40</f>
        <v>0</v>
      </c>
      <c r="G42" s="201"/>
    </row>
    <row r="43" spans="1:7" ht="15">
      <c r="A43" s="134" t="s">
        <v>24</v>
      </c>
      <c r="B43" s="150" t="s">
        <v>22</v>
      </c>
      <c r="C43" s="151">
        <f t="shared" si="0"/>
        <v>0</v>
      </c>
      <c r="D43" s="151">
        <f>Preventivo!F21</f>
        <v>0</v>
      </c>
      <c r="E43" s="130">
        <f>Preventivo!G21</f>
        <v>0</v>
      </c>
      <c r="F43" s="201">
        <f>G16*50</f>
        <v>0</v>
      </c>
      <c r="G43" s="201"/>
    </row>
    <row r="44" spans="1:7" ht="15">
      <c r="A44" s="134" t="s">
        <v>25</v>
      </c>
      <c r="B44" s="150" t="s">
        <v>22</v>
      </c>
      <c r="C44" s="151">
        <f t="shared" si="0"/>
        <v>0</v>
      </c>
      <c r="D44" s="151">
        <f>Preventivo!F22</f>
        <v>0</v>
      </c>
      <c r="E44" s="130">
        <f>Preventivo!G22</f>
        <v>0</v>
      </c>
      <c r="F44" s="201">
        <f>G17*120</f>
        <v>0</v>
      </c>
      <c r="G44" s="201"/>
    </row>
    <row r="45" spans="1:7" ht="15">
      <c r="A45" s="134" t="s">
        <v>26</v>
      </c>
      <c r="B45" s="150" t="s">
        <v>22</v>
      </c>
      <c r="C45" s="151">
        <f t="shared" si="0"/>
        <v>0</v>
      </c>
      <c r="D45" s="151">
        <f>Preventivo!F23</f>
        <v>0</v>
      </c>
      <c r="E45" s="130">
        <f>Preventivo!G23</f>
        <v>0</v>
      </c>
      <c r="F45" s="201">
        <f>G18*5</f>
        <v>0</v>
      </c>
      <c r="G45" s="201"/>
    </row>
    <row r="46" spans="1:7" ht="15" customHeight="1">
      <c r="A46" s="134" t="s">
        <v>27</v>
      </c>
      <c r="B46" s="150" t="s">
        <v>28</v>
      </c>
      <c r="C46" s="151">
        <f t="shared" si="0"/>
        <v>0</v>
      </c>
      <c r="D46" s="151">
        <f>Preventivo!F24</f>
        <v>0</v>
      </c>
      <c r="E46" s="130">
        <f>Preventivo!G24</f>
        <v>0</v>
      </c>
      <c r="F46" s="201">
        <f>G19*35</f>
        <v>0</v>
      </c>
      <c r="G46" s="201"/>
    </row>
    <row r="47" spans="1:7" ht="15" customHeight="1">
      <c r="A47" s="134" t="s">
        <v>29</v>
      </c>
      <c r="B47" s="150" t="s">
        <v>28</v>
      </c>
      <c r="C47" s="151">
        <f t="shared" si="0"/>
        <v>57</v>
      </c>
      <c r="D47" s="151">
        <f>Preventivo!F25</f>
        <v>0</v>
      </c>
      <c r="E47" s="130">
        <f>Preventivo!G25</f>
        <v>0</v>
      </c>
      <c r="F47" s="201">
        <f>G20*45</f>
        <v>2565</v>
      </c>
      <c r="G47" s="201"/>
    </row>
    <row r="48" spans="1:7" ht="15.75" customHeight="1">
      <c r="A48" s="134"/>
      <c r="B48" s="132"/>
      <c r="C48" s="133"/>
      <c r="D48" s="135" t="s">
        <v>30</v>
      </c>
      <c r="E48" s="136">
        <f>SUM(E41:E47)</f>
        <v>0</v>
      </c>
      <c r="F48" s="204"/>
      <c r="G48" s="204"/>
    </row>
    <row r="49" spans="1:7" ht="15" customHeight="1">
      <c r="A49" s="134"/>
      <c r="B49" s="132"/>
      <c r="C49" s="133"/>
      <c r="D49" s="152" t="s">
        <v>17</v>
      </c>
      <c r="E49" s="130">
        <f>Preventivo!$G$27</f>
        <v>0</v>
      </c>
      <c r="F49" s="204"/>
      <c r="G49" s="204"/>
    </row>
    <row r="50" spans="1:7" ht="15.75" customHeight="1">
      <c r="A50" s="141"/>
      <c r="B50" s="143"/>
      <c r="C50" s="143"/>
      <c r="D50" s="144" t="s">
        <v>31</v>
      </c>
      <c r="E50" s="136">
        <f>E48-E49</f>
        <v>0</v>
      </c>
      <c r="F50" s="205">
        <f>SUM(F41:F47)</f>
        <v>10305</v>
      </c>
      <c r="G50" s="205"/>
    </row>
    <row r="51" spans="1:7" ht="15.75" customHeight="1">
      <c r="A51" s="134"/>
      <c r="B51" s="133"/>
      <c r="C51" s="84"/>
      <c r="D51" s="135"/>
      <c r="E51" s="84"/>
      <c r="F51" s="204"/>
      <c r="G51" s="204"/>
    </row>
    <row r="52" spans="1:7" ht="15.75" customHeight="1">
      <c r="A52" s="134" t="s">
        <v>84</v>
      </c>
      <c r="B52" s="133"/>
      <c r="C52" s="84"/>
      <c r="D52" s="135"/>
      <c r="E52" s="153">
        <f>Preventivo!$G$31</f>
        <v>0</v>
      </c>
      <c r="F52" s="204"/>
      <c r="G52" s="204"/>
    </row>
    <row r="53" spans="1:7" ht="15.75" customHeight="1">
      <c r="A53" s="141"/>
      <c r="B53" s="142"/>
      <c r="C53" s="143"/>
      <c r="D53" s="144" t="s">
        <v>33</v>
      </c>
      <c r="E53" s="136">
        <f>E52</f>
        <v>0</v>
      </c>
      <c r="F53" s="206">
        <f>(F50+F38)*2/100</f>
        <v>418.2269895158471</v>
      </c>
      <c r="G53" s="206"/>
    </row>
    <row r="54" spans="1:7" ht="15.75">
      <c r="A54" s="134"/>
      <c r="B54" s="82"/>
      <c r="C54" s="84"/>
      <c r="D54" s="154"/>
      <c r="E54" s="84"/>
      <c r="F54" s="204"/>
      <c r="G54" s="204"/>
    </row>
    <row r="55" spans="1:7" ht="15.75">
      <c r="A55" s="155"/>
      <c r="B55" s="156"/>
      <c r="C55" s="156"/>
      <c r="D55" s="157" t="s">
        <v>35</v>
      </c>
      <c r="E55" s="158">
        <f>E38+E50+E53</f>
        <v>0</v>
      </c>
      <c r="F55" s="207">
        <f>F38+F50+F53</f>
        <v>21329.5764653082</v>
      </c>
      <c r="G55" s="207"/>
    </row>
    <row r="56" spans="1:7" ht="15.75">
      <c r="A56" s="159"/>
      <c r="B56" s="84"/>
      <c r="C56" s="84"/>
      <c r="D56" s="84"/>
      <c r="E56" s="84"/>
      <c r="F56" s="199"/>
      <c r="G56" s="199"/>
    </row>
    <row r="57" spans="1:7" ht="15.75">
      <c r="A57" s="160" t="s">
        <v>36</v>
      </c>
      <c r="B57" s="161"/>
      <c r="C57" s="161"/>
      <c r="D57" s="161"/>
      <c r="E57" s="161"/>
      <c r="F57" s="199"/>
      <c r="G57" s="199"/>
    </row>
    <row r="58" spans="1:7" ht="15">
      <c r="A58" s="127" t="s">
        <v>36</v>
      </c>
      <c r="B58" s="162"/>
      <c r="C58" s="162"/>
      <c r="D58" s="163"/>
      <c r="E58" s="164"/>
      <c r="F58" s="199"/>
      <c r="G58" s="199"/>
    </row>
    <row r="59" spans="1:7" ht="15.75">
      <c r="A59" s="134"/>
      <c r="B59" s="84"/>
      <c r="C59" s="84"/>
      <c r="D59" s="154"/>
      <c r="E59" s="164">
        <f>Preventivo!$G$36</f>
        <v>0</v>
      </c>
      <c r="F59" s="199"/>
      <c r="G59" s="199"/>
    </row>
    <row r="60" spans="1:7" ht="15">
      <c r="A60" s="134"/>
      <c r="B60" s="84"/>
      <c r="C60" s="84"/>
      <c r="D60" s="165" t="s">
        <v>85</v>
      </c>
      <c r="E60" s="130">
        <f>Preventivo!$G$37</f>
        <v>0</v>
      </c>
      <c r="F60" s="199"/>
      <c r="G60" s="199"/>
    </row>
    <row r="61" spans="1:7" ht="15.75">
      <c r="A61" s="166"/>
      <c r="B61" s="156"/>
      <c r="C61" s="156"/>
      <c r="D61" s="157" t="s">
        <v>38</v>
      </c>
      <c r="E61" s="167">
        <f>E59-E60</f>
        <v>0</v>
      </c>
      <c r="F61" s="207">
        <f>IF(C19=0,0,2000+C19)</f>
        <v>0</v>
      </c>
      <c r="G61" s="207"/>
    </row>
    <row r="62" spans="1:7" ht="15.75">
      <c r="A62" s="134"/>
      <c r="B62" s="84"/>
      <c r="C62" s="84"/>
      <c r="D62" s="154"/>
      <c r="E62" s="84"/>
      <c r="F62" s="199"/>
      <c r="G62" s="199"/>
    </row>
    <row r="63" spans="1:7" ht="15.75">
      <c r="A63" s="134" t="s">
        <v>39</v>
      </c>
      <c r="B63" s="84"/>
      <c r="C63" s="84"/>
      <c r="D63" s="154"/>
      <c r="E63" s="153">
        <f>Preventivo!$G$41</f>
        <v>0</v>
      </c>
      <c r="F63" s="199"/>
      <c r="G63" s="199"/>
    </row>
    <row r="64" spans="1:7" ht="15.75">
      <c r="A64" s="168"/>
      <c r="B64" s="143"/>
      <c r="C64" s="143"/>
      <c r="D64" s="144" t="s">
        <v>40</v>
      </c>
      <c r="E64" s="167">
        <f>E63</f>
        <v>0</v>
      </c>
      <c r="F64" s="207">
        <f>(F61+F51)*2/100</f>
        <v>0</v>
      </c>
      <c r="G64" s="207"/>
    </row>
    <row r="65" spans="1:7" ht="15.75">
      <c r="A65" s="159"/>
      <c r="B65" s="84"/>
      <c r="C65" s="84"/>
      <c r="D65" s="154"/>
      <c r="E65" s="84"/>
      <c r="F65" s="199"/>
      <c r="G65" s="199"/>
    </row>
    <row r="66" spans="1:7" ht="15.75">
      <c r="A66" s="168"/>
      <c r="B66" s="143"/>
      <c r="C66" s="143"/>
      <c r="D66" s="169" t="s">
        <v>41</v>
      </c>
      <c r="E66" s="167">
        <f>E64+E61</f>
        <v>0</v>
      </c>
      <c r="F66" s="207">
        <f>SUM(F61:F64)</f>
        <v>0</v>
      </c>
      <c r="G66" s="207"/>
    </row>
    <row r="67" spans="1:7" ht="15.75">
      <c r="A67" s="159"/>
      <c r="B67" s="84"/>
      <c r="C67" s="84"/>
      <c r="D67" s="154"/>
      <c r="E67" s="170"/>
      <c r="F67" s="199"/>
      <c r="G67" s="199"/>
    </row>
    <row r="68" spans="1:7" ht="15.75">
      <c r="A68" s="159"/>
      <c r="B68" s="84"/>
      <c r="C68" s="84"/>
      <c r="D68" s="154"/>
      <c r="E68" s="170"/>
      <c r="F68" s="199"/>
      <c r="G68" s="199"/>
    </row>
    <row r="69" spans="1:7" ht="15.75">
      <c r="A69" s="171"/>
      <c r="B69" s="172"/>
      <c r="C69" s="172"/>
      <c r="D69" s="173" t="s">
        <v>86</v>
      </c>
      <c r="E69" s="174">
        <f>E66+E55</f>
        <v>0</v>
      </c>
      <c r="F69" s="208">
        <f>F66+F55</f>
        <v>21329.5764653082</v>
      </c>
      <c r="G69" s="208"/>
    </row>
    <row r="70" spans="1:5" ht="15.75">
      <c r="A70" s="154"/>
      <c r="D70" s="154"/>
      <c r="E70" s="175"/>
    </row>
    <row r="71" ht="15">
      <c r="A71" s="176" t="s">
        <v>49</v>
      </c>
    </row>
    <row r="72" ht="25.5" customHeight="1"/>
    <row r="73" spans="1:7" ht="14.25" customHeight="1">
      <c r="A73" s="209" t="s">
        <v>87</v>
      </c>
      <c r="B73" s="209"/>
      <c r="C73" s="209" t="s">
        <v>88</v>
      </c>
      <c r="D73" s="209"/>
      <c r="E73" s="209"/>
      <c r="F73" s="209"/>
      <c r="G73" s="209"/>
    </row>
    <row r="74" spans="1:7" ht="14.25" customHeight="1">
      <c r="A74" s="209"/>
      <c r="B74" s="209"/>
      <c r="C74" s="209"/>
      <c r="D74" s="209"/>
      <c r="E74" s="209"/>
      <c r="F74" s="209"/>
      <c r="G74" s="209"/>
    </row>
    <row r="75" spans="1:7" ht="14.25" customHeight="1">
      <c r="A75" s="209"/>
      <c r="B75" s="209"/>
      <c r="C75" s="209"/>
      <c r="D75" s="209"/>
      <c r="E75" s="209"/>
      <c r="F75" s="209"/>
      <c r="G75" s="209"/>
    </row>
    <row r="76" spans="1:7" ht="14.25" customHeight="1">
      <c r="A76" s="209"/>
      <c r="B76" s="209"/>
      <c r="C76" s="209"/>
      <c r="D76" s="209"/>
      <c r="E76" s="209"/>
      <c r="F76" s="209"/>
      <c r="G76" s="209"/>
    </row>
    <row r="77" spans="1:7" ht="14.25" customHeight="1">
      <c r="A77" s="209"/>
      <c r="B77" s="209"/>
      <c r="C77" s="209"/>
      <c r="D77" s="209"/>
      <c r="E77" s="209"/>
      <c r="F77" s="209"/>
      <c r="G77" s="209"/>
    </row>
    <row r="78" spans="1:7" ht="15">
      <c r="A78" s="209"/>
      <c r="B78" s="209"/>
      <c r="C78" s="209"/>
      <c r="D78" s="209"/>
      <c r="E78" s="209"/>
      <c r="F78" s="209"/>
      <c r="G78" s="209"/>
    </row>
  </sheetData>
  <sheetProtection password="DEE5" sheet="1" objects="1" scenarios="1"/>
  <mergeCells count="59">
    <mergeCell ref="F66:G66"/>
    <mergeCell ref="F67:G68"/>
    <mergeCell ref="F69:G69"/>
    <mergeCell ref="A73:B78"/>
    <mergeCell ref="C73:G78"/>
    <mergeCell ref="F62:G62"/>
    <mergeCell ref="F63:G63"/>
    <mergeCell ref="F64:G64"/>
    <mergeCell ref="F65:G65"/>
    <mergeCell ref="F58:G58"/>
    <mergeCell ref="F59:G59"/>
    <mergeCell ref="F60:G60"/>
    <mergeCell ref="F61:G61"/>
    <mergeCell ref="F54:G54"/>
    <mergeCell ref="F55:G55"/>
    <mergeCell ref="F56:G56"/>
    <mergeCell ref="F57:G57"/>
    <mergeCell ref="F50:G50"/>
    <mergeCell ref="F51:G51"/>
    <mergeCell ref="F52:G52"/>
    <mergeCell ref="F53:G53"/>
    <mergeCell ref="F46:G46"/>
    <mergeCell ref="F47:G47"/>
    <mergeCell ref="F48:G48"/>
    <mergeCell ref="F49:G49"/>
    <mergeCell ref="F42:G42"/>
    <mergeCell ref="F43:G43"/>
    <mergeCell ref="F44:G44"/>
    <mergeCell ref="F45:G45"/>
    <mergeCell ref="F38:G38"/>
    <mergeCell ref="F39:G39"/>
    <mergeCell ref="F40:G40"/>
    <mergeCell ref="F41:G41"/>
    <mergeCell ref="F34:G34"/>
    <mergeCell ref="F35:G35"/>
    <mergeCell ref="F36:G36"/>
    <mergeCell ref="F37:G37"/>
    <mergeCell ref="F30:G30"/>
    <mergeCell ref="F31:G31"/>
    <mergeCell ref="F32:G32"/>
    <mergeCell ref="F33:G33"/>
    <mergeCell ref="F26:G26"/>
    <mergeCell ref="F27:G27"/>
    <mergeCell ref="F28:G28"/>
    <mergeCell ref="F29:G29"/>
    <mergeCell ref="C10:G10"/>
    <mergeCell ref="C11:G11"/>
    <mergeCell ref="C12:E12"/>
    <mergeCell ref="A13:G13"/>
    <mergeCell ref="C6:G6"/>
    <mergeCell ref="C7:G7"/>
    <mergeCell ref="C8:G8"/>
    <mergeCell ref="C9:G9"/>
    <mergeCell ref="B1:C1"/>
    <mergeCell ref="D1:G1"/>
    <mergeCell ref="C3:G3"/>
    <mergeCell ref="A4:A5"/>
    <mergeCell ref="C4:G4"/>
    <mergeCell ref="C5:G5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PR39273</cp:lastModifiedBy>
  <dcterms:created xsi:type="dcterms:W3CDTF">2021-01-19T08:06:16Z</dcterms:created>
  <dcterms:modified xsi:type="dcterms:W3CDTF">2021-01-19T09:06:27Z</dcterms:modified>
  <cp:category/>
  <cp:version/>
  <cp:contentType/>
  <cp:contentStatus/>
</cp:coreProperties>
</file>