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<sst xmlns="http://schemas.openxmlformats.org/spreadsheetml/2006/main" count="172" uniqueCount="92">
  <si>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</si>
  <si>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</si>
  <si>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</si>
  <si>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</si>
  <si>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</si>
  <si>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</si>
  <si>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</si>
  <si>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</si>
  <si>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</si>
  <si>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</si>
  <si>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</si>
  <si>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</si>
  <si>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</si>
  <si>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</si>
  <si>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</si>
  <si>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</si>
  <si>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</si>
  <si>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</si>
  <si>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</si>
  <si>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</si>
  <si>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</si>
  <si>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</si>
  <si>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</si>
  <si>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</si>
  <si>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</si>
  <si>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</si>
  <si>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</si>
  <si>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</si>
  <si>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</si>
  <si>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</si>
  <si>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</si>
  <si>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</si>
  <si>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</si>
  <si>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</si>
  <si>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</si>
  <si>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</si>
  <si>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</si>
  <si>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</si>
  <si>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</si>
  <si>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</si>
  <si>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</si>
  <si>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</si>
  <si>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</si>
  <si>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</si>
  <si>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</si>
  <si>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</si>
  <si>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</si>
  <si>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</si>
  <si>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</si>
  <si>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</si>
  <si>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</si>
  <si>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</si>
  <si>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FORNACE</t>
  </si>
  <si>
    <t xml:space="preserve">DATI DEL PIANO </t>
  </si>
  <si>
    <t>CODICE</t>
  </si>
  <si>
    <t>DENOMINAZIONE</t>
  </si>
  <si>
    <t>CODICE E  PROPRIETA' INCLUSE</t>
  </si>
  <si>
    <t>Comune di Fornace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</si>
  <si>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</si>
  <si>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</si>
  <si>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</si>
  <si>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</si>
  <si>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</si>
  <si>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</si>
  <si>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</si>
  <si>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</si>
  <si>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</si>
  <si>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</si>
  <si>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</si>
  <si>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</si>
  <si>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</si>
  <si>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</si>
  <si>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</si>
  <si>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</si>
  <si>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</si>
  <si>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</si>
  <si>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</si>
  <si>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</si>
  <si>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</si>
  <si>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</si>
  <si>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</si>
  <si>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</si>
  <si>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</si>
  <si>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</si>
  <si>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</si>
  <si>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</si>
  <si>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</si>
  <si>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</si>
  <si>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</si>
  <si>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</si>
  <si>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</si>
  <si>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Fornace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</si>
</sst>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L14" sqref="L14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91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253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6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58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352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30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3">
      <selection activeCell="F65" sqref="F65:G65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270</v>
      </c>
      <c r="C4" s="211" t="s">
        <v>57</v>
      </c>
      <c r="D4" s="211"/>
      <c r="E4" s="211"/>
      <c r="F4" s="211"/>
      <c r="G4" s="211"/>
      <c r="H4" s="84"/>
    </row>
    <row r="5" spans="1:9" ht="15.75">
      <c r="A5" s="210"/>
      <c r="B5" s="85"/>
      <c r="C5" s="203"/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/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58</v>
      </c>
      <c r="B13" s="206"/>
      <c r="C13" s="206"/>
      <c r="D13" s="206"/>
      <c r="E13" s="206"/>
      <c r="F13" s="206"/>
      <c r="G13" s="206"/>
    </row>
    <row r="14" spans="1:7" ht="15">
      <c r="A14" s="93" t="s">
        <v>59</v>
      </c>
      <c r="B14" s="94" t="s">
        <v>9</v>
      </c>
      <c r="C14" s="94">
        <v>352</v>
      </c>
      <c r="D14" s="95" t="s">
        <v>60</v>
      </c>
      <c r="E14" s="96"/>
      <c r="F14" s="94" t="s">
        <v>22</v>
      </c>
      <c r="G14" s="97">
        <v>150</v>
      </c>
    </row>
    <row r="15" spans="1:7" ht="15">
      <c r="A15" s="98" t="s">
        <v>61</v>
      </c>
      <c r="B15" s="99" t="s">
        <v>9</v>
      </c>
      <c r="C15" s="99">
        <v>253</v>
      </c>
      <c r="D15" s="100" t="s">
        <v>62</v>
      </c>
      <c r="E15" s="101"/>
      <c r="F15" s="102" t="s">
        <v>22</v>
      </c>
      <c r="G15" s="103"/>
    </row>
    <row r="16" spans="1:7" ht="15">
      <c r="A16" s="98" t="s">
        <v>63</v>
      </c>
      <c r="B16" s="99" t="s">
        <v>9</v>
      </c>
      <c r="C16" s="99">
        <v>6</v>
      </c>
      <c r="D16" s="104" t="s">
        <v>64</v>
      </c>
      <c r="E16" s="105"/>
      <c r="F16" s="99" t="s">
        <v>22</v>
      </c>
      <c r="G16" s="106"/>
    </row>
    <row r="17" spans="1:7" ht="15">
      <c r="A17" s="98" t="s">
        <v>65</v>
      </c>
      <c r="B17" s="99" t="s">
        <v>9</v>
      </c>
      <c r="C17" s="99">
        <v>35</v>
      </c>
      <c r="D17" s="104" t="s">
        <v>66</v>
      </c>
      <c r="E17" s="105"/>
      <c r="F17" s="99" t="s">
        <v>22</v>
      </c>
      <c r="G17" s="106"/>
    </row>
    <row r="18" spans="1:7" ht="15">
      <c r="A18" s="98" t="s">
        <v>67</v>
      </c>
      <c r="B18" s="99" t="s">
        <v>9</v>
      </c>
      <c r="C18" s="99">
        <v>58</v>
      </c>
      <c r="D18" s="104" t="s">
        <v>68</v>
      </c>
      <c r="E18" s="105"/>
      <c r="F18" s="99" t="s">
        <v>22</v>
      </c>
      <c r="G18" s="106"/>
    </row>
    <row r="19" spans="1:10" ht="15">
      <c r="A19" s="98" t="s">
        <v>69</v>
      </c>
      <c r="B19" s="99" t="s">
        <v>9</v>
      </c>
      <c r="C19" s="99">
        <v>14</v>
      </c>
      <c r="D19" s="104" t="s">
        <v>70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71</v>
      </c>
      <c r="B20" s="99" t="s">
        <v>72</v>
      </c>
      <c r="C20" s="99">
        <v>1100</v>
      </c>
      <c r="D20" s="104" t="s">
        <v>73</v>
      </c>
      <c r="E20" s="105"/>
      <c r="F20" s="99" t="s">
        <v>28</v>
      </c>
      <c r="G20" s="106">
        <v>30</v>
      </c>
      <c r="I20" s="109" t="s">
        <v>74</v>
      </c>
    </row>
    <row r="21" spans="1:9" ht="15" customHeight="1">
      <c r="A21" s="98" t="s">
        <v>75</v>
      </c>
      <c r="B21" s="99" t="s">
        <v>72</v>
      </c>
      <c r="C21" s="99">
        <v>4</v>
      </c>
      <c r="D21" s="104" t="s">
        <v>76</v>
      </c>
      <c r="E21" s="105"/>
      <c r="F21" s="110"/>
      <c r="G21" s="111" t="s">
        <v>77</v>
      </c>
      <c r="I21" s="109" t="s">
        <v>77</v>
      </c>
    </row>
    <row r="22" spans="1:9" ht="15">
      <c r="A22" s="98" t="s">
        <v>78</v>
      </c>
      <c r="B22" s="99"/>
      <c r="C22" s="112" t="str">
        <f>IF((C20+C21)&lt;500,"SI","NO")</f>
        <v>NO</v>
      </c>
      <c r="D22" s="104" t="s">
        <v>79</v>
      </c>
      <c r="E22" s="105"/>
      <c r="F22" s="110"/>
      <c r="G22" s="113"/>
      <c r="H22" s="114"/>
      <c r="I22" s="84"/>
    </row>
    <row r="23" spans="1:9" ht="15">
      <c r="A23" s="98" t="s">
        <v>80</v>
      </c>
      <c r="B23" s="99"/>
      <c r="C23" s="112" t="s">
        <v>77</v>
      </c>
      <c r="D23" s="104" t="s">
        <v>81</v>
      </c>
      <c r="E23" s="105"/>
      <c r="F23" s="115"/>
      <c r="G23" s="116" t="str">
        <f>IF(C19="","NO","SI")</f>
        <v>SI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5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85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253</v>
      </c>
      <c r="D29" s="84">
        <f>Preventivo!F6</f>
        <v>0</v>
      </c>
      <c r="E29" s="131">
        <f>Preventivo!G6</f>
        <v>0</v>
      </c>
      <c r="F29" s="200">
        <f>IF($C$15=0,0,$C$15*78*$C$15^-0.3)</f>
        <v>3752.1394219304734</v>
      </c>
      <c r="G29" s="200"/>
    </row>
    <row r="30" spans="1:7" ht="15">
      <c r="A30" s="132" t="s">
        <v>10</v>
      </c>
      <c r="B30" s="133" t="s">
        <v>9</v>
      </c>
      <c r="C30" s="134">
        <f>C16</f>
        <v>6</v>
      </c>
      <c r="D30" s="84">
        <f>Preventivo!F7</f>
        <v>0</v>
      </c>
      <c r="E30" s="131">
        <f>Preventivo!G7</f>
        <v>0</v>
      </c>
      <c r="F30" s="200">
        <f>IF(C16=0,0,C16*52*C16^-0.3)</f>
        <v>182.26749249317405</v>
      </c>
      <c r="G30" s="200"/>
    </row>
    <row r="31" spans="1:7" ht="15">
      <c r="A31" s="132" t="s">
        <v>11</v>
      </c>
      <c r="B31" s="133" t="s">
        <v>9</v>
      </c>
      <c r="C31" s="134">
        <f>C17</f>
        <v>35</v>
      </c>
      <c r="D31" s="84">
        <f>Preventivo!F8</f>
        <v>0</v>
      </c>
      <c r="E31" s="131">
        <f>Preventivo!G8</f>
        <v>0</v>
      </c>
      <c r="F31" s="200">
        <f>IF(C17=0,0,C17*26*C17^-0.3)</f>
        <v>313.199441548431</v>
      </c>
      <c r="G31" s="200"/>
    </row>
    <row r="32" spans="1:7" ht="15">
      <c r="A32" s="132" t="s">
        <v>12</v>
      </c>
      <c r="B32" s="133" t="s">
        <v>9</v>
      </c>
      <c r="C32" s="134">
        <f>C18</f>
        <v>58</v>
      </c>
      <c r="D32" s="84">
        <f>Preventivo!F9</f>
        <v>0</v>
      </c>
      <c r="E32" s="131">
        <f>Preventivo!G9</f>
        <v>0</v>
      </c>
      <c r="F32" s="200">
        <f>IF(C18=0,0,C18*8*C18^-0.3)</f>
        <v>137.2428039889765</v>
      </c>
      <c r="G32" s="200"/>
    </row>
    <row r="33" spans="1:7" ht="15">
      <c r="A33" s="135" t="s">
        <v>13</v>
      </c>
      <c r="B33" s="133" t="s">
        <v>9</v>
      </c>
      <c r="C33" s="134">
        <f>$C$14</f>
        <v>352</v>
      </c>
      <c r="D33" s="134">
        <f>Preventivo!F10</f>
        <v>0</v>
      </c>
      <c r="E33" s="131">
        <f>Preventivo!G10</f>
        <v>0</v>
      </c>
      <c r="F33" s="197">
        <f>500+C14*2.2</f>
        <v>1274.4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1485.280589054285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645.3308059995697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7789.86055501491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150</v>
      </c>
      <c r="D41" s="152">
        <f>Preventivo!F19</f>
        <v>0</v>
      </c>
      <c r="E41" s="131">
        <f>Preventivo!G19</f>
        <v>0</v>
      </c>
      <c r="F41" s="197">
        <f>G14*30</f>
        <v>4500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197">
        <f>G19*35</f>
        <v>0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30</v>
      </c>
      <c r="D47" s="152">
        <f>Preventivo!F25</f>
        <v>0</v>
      </c>
      <c r="E47" s="131">
        <f>Preventivo!G25</f>
        <v>0</v>
      </c>
      <c r="F47" s="197">
        <f>G20*45</f>
        <v>1350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5850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545.5944222005963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14185.454977215506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2014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F61*4/100</f>
        <v>80.56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2094.56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192">
        <f>F66+F55</f>
        <v>16280.014977215505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89</v>
      </c>
      <c r="B73" s="193"/>
      <c r="C73" s="193" t="s">
        <v>90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2022-07-11T09:11:24Z</dcterms:modified>
  <cp:category/>
  <cp:version/>
  <cp:contentType/>
  <cp:contentStatus/>
</cp:coreProperties>
</file>