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<sst xmlns="http://schemas.openxmlformats.org/spreadsheetml/2006/main" count="173" uniqueCount="92">
  <si>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</si>
  <si>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Sagron-Mis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</si>
  <si>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</si>
  <si>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</si>
  <si>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</si>
  <si>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</si>
  <si>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</si>
  <si>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</si>
  <si>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</si>
  <si>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</si>
  <si>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</si>
  <si>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</si>
  <si>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</si>
  <si>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</si>
  <si>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</si>
  <si>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</si>
  <si>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</si>
  <si>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</si>
  <si>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</si>
  <si>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</si>
  <si>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</si>
  <si>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</si>
  <si>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</si>
  <si>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</si>
  <si>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</si>
  <si>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</si>
  <si>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</si>
  <si>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</si>
  <si>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</si>
  <si>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</si>
  <si>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</si>
  <si>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</si>
  <si>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</si>
  <si>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</si>
  <si>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</si>
  <si>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</si>
  <si>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</si>
  <si>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</si>
  <si>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</si>
  <si>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</si>
  <si>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</si>
  <si>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</si>
  <si>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</si>
  <si>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</si>
  <si>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</si>
  <si>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</si>
  <si>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</si>
  <si>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</si>
  <si>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</si>
  <si>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</si>
  <si>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</si>
  <si>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</si>
  <si>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</si>
  <si>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Sagron-Mis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</si>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</sst>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3" sqref="G3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373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32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154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87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646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251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4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63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93.851562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79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646</v>
      </c>
      <c r="D14" s="115" t="s">
        <v>60</v>
      </c>
      <c r="E14" s="116"/>
      <c r="F14" s="113" t="s">
        <v>23</v>
      </c>
      <c r="G14" s="117">
        <v>251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373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>
        <v>32</v>
      </c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154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87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/>
      <c r="D19" s="125" t="s">
        <v>71</v>
      </c>
      <c r="E19" s="126"/>
      <c r="F19" s="119" t="s">
        <v>29</v>
      </c>
      <c r="G19" s="127">
        <v>4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1301</v>
      </c>
      <c r="D20" s="125" t="s">
        <v>74</v>
      </c>
      <c r="E20" s="126"/>
      <c r="F20" s="119" t="s">
        <v>29</v>
      </c>
      <c r="G20" s="127">
        <v>63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>
        <v>12</v>
      </c>
      <c r="D21" s="125" t="s">
        <v>77</v>
      </c>
      <c r="E21" s="126"/>
      <c r="F21" s="131"/>
      <c r="G21" s="132" t="s">
        <v>78</v>
      </c>
      <c r="I21" s="130" t="s">
        <v>78</v>
      </c>
    </row>
    <row r="22" spans="1:9" ht="1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/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5">
      <c r="A24" s="138" t="s">
        <v>83</v>
      </c>
      <c r="B24" s="139"/>
      <c r="C24" s="140"/>
      <c r="D24" s="141" t="s">
        <v>84</v>
      </c>
      <c r="E24" s="142"/>
      <c r="F24" s="143"/>
      <c r="G24" s="144">
        <v>5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373</v>
      </c>
      <c r="D29" s="99">
        <f>Preventivo!F6</f>
        <v>0</v>
      </c>
      <c r="E29" s="154">
        <f>Preventivo!G6</f>
        <v>0</v>
      </c>
      <c r="F29" s="159">
        <f>IF($C$15=0,0,$C$15*78*$C$15^-0.3)</f>
        <v>4923.690945660551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32</v>
      </c>
      <c r="D30" s="99">
        <f>Preventivo!F7</f>
        <v>0</v>
      </c>
      <c r="E30" s="154">
        <f>Preventivo!G7</f>
        <v>0</v>
      </c>
      <c r="F30" s="159">
        <f>IF(C16=0,0,C16*52*C16^-0.3)</f>
        <v>588.3128419472076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154</v>
      </c>
      <c r="D31" s="99">
        <f>Preventivo!F8</f>
        <v>0</v>
      </c>
      <c r="E31" s="154">
        <f>Preventivo!G8</f>
        <v>0</v>
      </c>
      <c r="F31" s="159">
        <f>IF(C17=0,0,C17*26*C17^-0.3)</f>
        <v>883.56367432936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87</v>
      </c>
      <c r="D32" s="99">
        <f>Preventivo!F9</f>
        <v>0</v>
      </c>
      <c r="E32" s="154">
        <f>Preventivo!G9</f>
        <v>0</v>
      </c>
      <c r="F32" s="159">
        <f>IF(C18=0,0,C18*8*C18^-0.3)</f>
        <v>182.28606243145856</v>
      </c>
      <c r="G32" s="159"/>
    </row>
    <row r="33" spans="1:7" ht="15">
      <c r="A33" s="160" t="s">
        <v>14</v>
      </c>
      <c r="B33" s="157" t="s">
        <v>10</v>
      </c>
      <c r="C33" s="158">
        <f>$C$14</f>
        <v>646</v>
      </c>
      <c r="D33" s="158">
        <f>Preventivo!F10</f>
        <v>0</v>
      </c>
      <c r="E33" s="154">
        <f>Preventivo!G10</f>
        <v>0</v>
      </c>
      <c r="F33" s="161">
        <f>500+C14*2.2</f>
        <v>1921.2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1911.207274978192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760.2889143086065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11170.549713655375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251</v>
      </c>
      <c r="D41" s="180">
        <f>Preventivo!F19</f>
        <v>0</v>
      </c>
      <c r="E41" s="154">
        <f>Preventivo!G19</f>
        <v>0</v>
      </c>
      <c r="F41" s="161">
        <f>G14*30</f>
        <v>7530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4</v>
      </c>
      <c r="D46" s="180">
        <f>Preventivo!F24</f>
        <v>0</v>
      </c>
      <c r="E46" s="154">
        <f>Preventivo!G24</f>
        <v>0</v>
      </c>
      <c r="F46" s="161">
        <f>G19*35</f>
        <v>140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63</v>
      </c>
      <c r="D47" s="180">
        <f>Preventivo!F25</f>
        <v>0</v>
      </c>
      <c r="E47" s="154">
        <f>Preventivo!G25</f>
        <v>0</v>
      </c>
      <c r="F47" s="161">
        <f>G20*45</f>
        <v>2835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10505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867.021988546215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22542.57170220159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0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0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0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22542.57170220159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2023-06-30T09:33:10Z</dcterms:modified>
  <cp:category/>
  <cp:version/>
  <cp:contentType/>
  <cp:contentStatus/>
  <cp:revision>8</cp:revision>
</cp:coreProperties>
</file>