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<sst xmlns="http://schemas.openxmlformats.org/spreadsheetml/2006/main" count="298" uniqueCount="101">
  <si>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</si>
  <si>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</rPr>
      <t xml:space="preserve">ASUC di Masi di Vigo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</si>
  <si>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</si>
  <si>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</si>
  <si>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</si>
  <si>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</si>
  <si>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</si>
  <si>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</si>
  <si>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</si>
  <si>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</si>
  <si>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</si>
  <si>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</si>
  <si>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</si>
  <si>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</si>
  <si>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</si>
  <si>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</si>
  <si>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</si>
  <si>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</si>
  <si>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</si>
  <si>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</si>
  <si>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</si>
  <si>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</si>
  <si>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</si>
  <si>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</si>
  <si>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</si>
  <si>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</si>
  <si>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</si>
  <si>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</si>
  <si>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</si>
  <si>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</si>
  <si>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</si>
  <si>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</si>
  <si>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</si>
  <si>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</si>
  <si>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</si>
  <si>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</si>
  <si>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</si>
  <si>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</si>
  <si>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</si>
  <si>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</si>
  <si>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</si>
  <si>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</si>
  <si>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</si>
  <si>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</si>
  <si>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</si>
  <si>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</si>
  <si>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</si>
  <si>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</si>
  <si>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</si>
  <si>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</si>
  <si>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</si>
  <si>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</si>
  <si>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</si>
  <si>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</si>
  <si>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</si>
  <si>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ASUC di Masi di Vigo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</si>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</sst>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3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192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80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35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19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326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216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108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1.2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15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171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326</v>
      </c>
      <c r="D14" s="108" t="s">
        <v>62</v>
      </c>
      <c r="E14" s="108"/>
      <c r="F14" s="107" t="s">
        <v>23</v>
      </c>
      <c r="G14" s="109" t="n">
        <v>216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192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 t="n">
        <v>80</v>
      </c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35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19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 t="n">
        <v>2</v>
      </c>
      <c r="D19" s="118" t="s">
        <v>72</v>
      </c>
      <c r="E19" s="30"/>
      <c r="F19" s="113" t="s">
        <v>23</v>
      </c>
      <c r="G19" s="120" t="n">
        <v>108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400</v>
      </c>
      <c r="D20" s="118" t="s">
        <v>75</v>
      </c>
      <c r="E20" s="2"/>
      <c r="F20" s="113" t="s">
        <v>23</v>
      </c>
      <c r="G20" s="120"/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 t="n">
        <v>144</v>
      </c>
      <c r="D21" s="118" t="s">
        <v>77</v>
      </c>
      <c r="E21" s="119"/>
      <c r="F21" s="113" t="s">
        <v>31</v>
      </c>
      <c r="G21" s="120" t="n">
        <v>1.2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NO</v>
      </c>
      <c r="D22" s="118" t="s">
        <v>79</v>
      </c>
      <c r="E22" s="119"/>
      <c r="F22" s="113" t="s">
        <v>31</v>
      </c>
      <c r="G22" s="120" t="n">
        <v>15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192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3767.33695185237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80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1353.64112544449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35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385.476235751915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19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74.6192923244377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326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1380.2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2050.62346165791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763.288527228031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9775.18559425915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216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6912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108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2916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1.2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51.6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15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825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63" t="n">
        <f aca="false">SUM(F43:F51)</f>
        <v>10704.6</v>
      </c>
      <c r="G54" s="163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4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5" t="n">
        <f aca="false">(F54+F40)*4/100</f>
        <v>819.191423770366</v>
      </c>
      <c r="G57" s="165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21298.9770180295</v>
      </c>
      <c r="G59" s="170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1" t="s">
        <v>39</v>
      </c>
      <c r="B61" s="172"/>
      <c r="C61" s="172"/>
      <c r="D61" s="172"/>
      <c r="E61" s="172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3"/>
      <c r="E62" s="174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4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4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5"/>
      <c r="B65" s="167"/>
      <c r="C65" s="167"/>
      <c r="D65" s="168" t="s">
        <v>41</v>
      </c>
      <c r="E65" s="176" t="n">
        <f aca="false">E63-E64</f>
        <v>0</v>
      </c>
      <c r="F65" s="170" t="n">
        <f aca="false">IF(C19=0,0,2000+(1.2*C19))</f>
        <v>2002.4</v>
      </c>
      <c r="G65" s="170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4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6" t="n">
        <f aca="false">E67</f>
        <v>0</v>
      </c>
      <c r="F68" s="170" t="n">
        <f aca="false">(F65)*4/100</f>
        <v>80.096</v>
      </c>
      <c r="G68" s="170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6" t="n">
        <f aca="false">E68+E65</f>
        <v>0</v>
      </c>
      <c r="F70" s="170" t="n">
        <f aca="false">SUM(F65:F68)</f>
        <v>2082.496</v>
      </c>
      <c r="G70" s="170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93</v>
      </c>
      <c r="E73" s="183" t="n">
        <f aca="false">E70+E59</f>
        <v>0</v>
      </c>
      <c r="F73" s="184" t="n">
        <f aca="false">F70+F59</f>
        <v>23381.4730180295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94</v>
      </c>
      <c r="B77" s="187"/>
      <c r="C77" s="187" t="s">
        <v>95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61</v>
      </c>
      <c r="B14" s="190" t="s">
        <v>10</v>
      </c>
      <c r="C14" s="190"/>
      <c r="D14" s="191" t="s">
        <v>96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63</v>
      </c>
      <c r="B15" s="190" t="s">
        <v>10</v>
      </c>
      <c r="C15" s="190"/>
      <c r="D15" s="189" t="s">
        <v>64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65</v>
      </c>
      <c r="B16" s="190" t="s">
        <v>10</v>
      </c>
      <c r="C16" s="190"/>
      <c r="D16" s="192" t="s">
        <v>66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67</v>
      </c>
      <c r="B17" s="190" t="s">
        <v>10</v>
      </c>
      <c r="C17" s="190"/>
      <c r="D17" s="192" t="s">
        <v>68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69</v>
      </c>
      <c r="B18" s="190" t="s">
        <v>10</v>
      </c>
      <c r="C18" s="190"/>
      <c r="D18" s="192" t="s">
        <v>70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71</v>
      </c>
      <c r="B19" s="190" t="s">
        <v>10</v>
      </c>
      <c r="C19" s="190"/>
      <c r="D19" s="192" t="s">
        <v>97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73</v>
      </c>
      <c r="B20" s="193" t="s">
        <v>74</v>
      </c>
      <c r="C20" s="190"/>
      <c r="D20" s="192" t="s">
        <v>72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76</v>
      </c>
      <c r="B21" s="193" t="s">
        <v>74</v>
      </c>
      <c r="C21" s="190"/>
      <c r="D21" s="192" t="s">
        <v>75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78</v>
      </c>
      <c r="B22" s="190"/>
      <c r="C22" s="195"/>
      <c r="D22" s="192" t="s">
        <v>77</v>
      </c>
      <c r="E22" s="192"/>
      <c r="F22" s="190" t="s">
        <v>31</v>
      </c>
      <c r="G22" s="190"/>
      <c r="I22" s="124" t="s">
        <v>80</v>
      </c>
    </row>
    <row r="23" customFormat="false" ht="15" hidden="false" customHeight="true" outlineLevel="0" collapsed="false">
      <c r="A23" s="189" t="s">
        <v>81</v>
      </c>
      <c r="B23" s="190"/>
      <c r="C23" s="196"/>
      <c r="D23" s="192" t="s">
        <v>79</v>
      </c>
      <c r="E23" s="192"/>
      <c r="F23" s="190" t="s">
        <v>31</v>
      </c>
      <c r="G23" s="190"/>
      <c r="I23" s="124" t="s">
        <v>82</v>
      </c>
    </row>
    <row r="24" customFormat="false" ht="17" hidden="false" customHeight="true" outlineLevel="0" collapsed="false">
      <c r="A24" s="189" t="s">
        <v>84</v>
      </c>
      <c r="B24" s="190"/>
      <c r="C24" s="197"/>
      <c r="D24" s="192" t="s">
        <v>83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85</v>
      </c>
      <c r="B25" s="189"/>
      <c r="C25" s="197"/>
      <c r="D25" s="192" t="s">
        <v>86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87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900.66400548396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99" t="n">
        <f aca="false">E52-E53</f>
        <v>0</v>
      </c>
      <c r="F54" s="200" t="n">
        <f aca="false">SUM(F43:F51)</f>
        <v>0</v>
      </c>
      <c r="G54" s="200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4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1" t="n">
        <f aca="false">(F54+F40)*4/100</f>
        <v>36.0265602193584</v>
      </c>
      <c r="G57" s="201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6"/>
      <c r="B59" s="167"/>
      <c r="C59" s="167"/>
      <c r="D59" s="168" t="s">
        <v>38</v>
      </c>
      <c r="E59" s="169" t="n">
        <f aca="false">E40+E54+E57</f>
        <v>0</v>
      </c>
      <c r="F59" s="170" t="n">
        <f aca="false">F40+F54+F57</f>
        <v>936.690565703318</v>
      </c>
      <c r="G59" s="170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2"/>
      <c r="B61" s="203"/>
      <c r="C61" s="203"/>
      <c r="D61" s="204" t="s">
        <v>98</v>
      </c>
      <c r="E61" s="145" t="s">
        <v>99</v>
      </c>
      <c r="F61" s="205"/>
      <c r="G61" s="205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6"/>
      <c r="G62" s="206"/>
    </row>
    <row r="63" customFormat="false" ht="15.75" hidden="false" customHeight="true" outlineLevel="0" collapsed="false">
      <c r="A63" s="171" t="s">
        <v>39</v>
      </c>
      <c r="B63" s="172"/>
      <c r="C63" s="172"/>
      <c r="D63" s="172"/>
      <c r="E63" s="172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3"/>
      <c r="E64" s="174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4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4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5"/>
      <c r="B67" s="167"/>
      <c r="C67" s="167"/>
      <c r="D67" s="168" t="s">
        <v>41</v>
      </c>
      <c r="E67" s="176" t="n">
        <f aca="false">E65-E66</f>
        <v>0</v>
      </c>
      <c r="F67" s="170" t="n">
        <f aca="false">IF(C19=0,0,2000+(1.2*C19))</f>
        <v>0</v>
      </c>
      <c r="G67" s="170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4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6" t="n">
        <f aca="false">E69</f>
        <v>0</v>
      </c>
      <c r="F70" s="170" t="n">
        <f aca="false">(F67+F55)*4/100</f>
        <v>0</v>
      </c>
      <c r="G70" s="170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6" t="n">
        <f aca="false">E70+E67</f>
        <v>0</v>
      </c>
      <c r="F72" s="170" t="n">
        <f aca="false">SUM(F67:F70)</f>
        <v>0</v>
      </c>
      <c r="G72" s="170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100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94</v>
      </c>
      <c r="B79" s="187"/>
      <c r="C79" s="187" t="s">
        <v>95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2026-07-31T13:00:57Z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