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<sst xmlns="http://schemas.openxmlformats.org/spreadsheetml/2006/main" count="301" uniqueCount="105">
  <si>
    <t xml:space="preserve">PREVENTIVO DI SPESA</t>
  </si>
  <si>
    <t xml:space="preserve">Piano di Gestione Forestale Aziendale Comune Altopiano della Vigolana</t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</si>
  <si>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</si>
  <si>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</si>
  <si>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</si>
  <si>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</si>
  <si>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</si>
  <si>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</si>
  <si>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</si>
  <si>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</si>
  <si>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</si>
  <si>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</si>
  <si>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</si>
  <si>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</si>
  <si>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</si>
  <si>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</si>
  <si>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</si>
  <si>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</si>
  <si>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</si>
  <si>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</si>
  <si>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</si>
  <si>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</si>
  <si>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</si>
  <si>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</si>
  <si>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</si>
  <si>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</si>
  <si>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</si>
  <si>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</si>
  <si>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</si>
  <si>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</si>
  <si>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</si>
  <si>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</si>
  <si>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</si>
  <si>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</si>
  <si>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</si>
  <si>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</si>
  <si>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</si>
  <si>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</si>
  <si>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</si>
  <si>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</si>
  <si>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</si>
  <si>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</si>
  <si>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</si>
  <si>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</si>
  <si>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</si>
  <si>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</si>
  <si>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</si>
  <si>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</si>
  <si>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</si>
  <si>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</si>
  <si>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</si>
  <si>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</si>
  <si>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</si>
  <si>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</si>
  <si>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</si>
  <si>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Altopiano della Vigolana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</si>
  <si>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</si>
  <si>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</si>
  <si>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</si>
  <si>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</si>
  <si>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Frazione Vigolo Vattaro</t>
  </si>
  <si>
    <t xml:space="preserve">Frazione Centa San Nicolò</t>
  </si>
  <si>
    <t xml:space="preserve">Frazione Vattaro</t>
  </si>
  <si>
    <t xml:space="preserve">Frazione Bosentino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</si>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</sst>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1" sqref="G14:G22 B2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1"/>
    <col collapsed="false" customWidth="true" hidden="false" outlineLevel="0" max="5" min="5" style="1" width="8.66"/>
    <col collapsed="false" customWidth="true" hidden="false" outlineLevel="0" max="6" min="6" style="1" width="10.65"/>
    <col collapsed="false" customWidth="true" hidden="false" outlineLevel="0" max="7" min="7" style="1" width="14.94"/>
    <col collapsed="false" customWidth="false" hidden="false" outlineLevel="0" max="257" min="8" style="1" width="9.09"/>
    <col collapsed="false" customWidth="fals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1299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176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692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285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2452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0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0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0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0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G14" activeCellId="0" sqref="G14:G22"/>
    </sheetView>
  </sheetViews>
  <sheetFormatPr defaultColWidth="9.10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2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false" hidden="false" outlineLevel="0" max="257" min="10" style="86" width="9.09"/>
    <col collapsed="false" customWidth="fals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109</v>
      </c>
      <c r="C4" s="94" t="s">
        <v>60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 t="n">
        <v>207</v>
      </c>
      <c r="C5" s="97" t="s">
        <v>61</v>
      </c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 t="n">
        <v>208</v>
      </c>
      <c r="C6" s="97" t="s">
        <v>62</v>
      </c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 t="n">
        <v>211</v>
      </c>
      <c r="C7" s="97" t="s">
        <v>63</v>
      </c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64</v>
      </c>
      <c r="B13" s="107"/>
      <c r="C13" s="107"/>
      <c r="D13" s="107"/>
      <c r="E13" s="107"/>
      <c r="F13" s="107"/>
      <c r="G13" s="107"/>
    </row>
    <row r="14" s="113" customFormat="true" ht="32.8" hidden="false" customHeight="true" outlineLevel="0" collapsed="false">
      <c r="A14" s="108" t="s">
        <v>65</v>
      </c>
      <c r="B14" s="109" t="s">
        <v>10</v>
      </c>
      <c r="C14" s="109" t="n">
        <v>2452</v>
      </c>
      <c r="D14" s="110" t="s">
        <v>66</v>
      </c>
      <c r="E14" s="110"/>
      <c r="F14" s="109" t="s">
        <v>23</v>
      </c>
      <c r="G14" s="111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  <c r="IT14" s="112"/>
      <c r="IU14" s="112"/>
      <c r="IV14" s="112"/>
      <c r="IW14" s="112"/>
    </row>
    <row r="15" customFormat="false" ht="17" hidden="false" customHeight="true" outlineLevel="0" collapsed="false">
      <c r="A15" s="114" t="s">
        <v>67</v>
      </c>
      <c r="B15" s="115" t="s">
        <v>10</v>
      </c>
      <c r="C15" s="115" t="n">
        <v>1299</v>
      </c>
      <c r="D15" s="116" t="s">
        <v>68</v>
      </c>
      <c r="E15" s="117"/>
      <c r="F15" s="118" t="s">
        <v>23</v>
      </c>
      <c r="G15" s="119"/>
    </row>
    <row r="16" customFormat="false" ht="17" hidden="false" customHeight="true" outlineLevel="0" collapsed="false">
      <c r="A16" s="114" t="s">
        <v>69</v>
      </c>
      <c r="B16" s="115" t="s">
        <v>10</v>
      </c>
      <c r="C16" s="115" t="n">
        <v>176</v>
      </c>
      <c r="D16" s="120" t="s">
        <v>70</v>
      </c>
      <c r="E16" s="121"/>
      <c r="F16" s="115" t="s">
        <v>23</v>
      </c>
      <c r="G16" s="122"/>
    </row>
    <row r="17" customFormat="false" ht="17" hidden="false" customHeight="true" outlineLevel="0" collapsed="false">
      <c r="A17" s="114" t="s">
        <v>71</v>
      </c>
      <c r="B17" s="115" t="s">
        <v>10</v>
      </c>
      <c r="C17" s="115" t="n">
        <v>692</v>
      </c>
      <c r="D17" s="120" t="s">
        <v>72</v>
      </c>
      <c r="E17" s="121"/>
      <c r="F17" s="115" t="s">
        <v>23</v>
      </c>
      <c r="G17" s="122"/>
    </row>
    <row r="18" customFormat="false" ht="17" hidden="false" customHeight="true" outlineLevel="0" collapsed="false">
      <c r="A18" s="114" t="s">
        <v>73</v>
      </c>
      <c r="B18" s="115" t="s">
        <v>10</v>
      </c>
      <c r="C18" s="115" t="n">
        <v>285</v>
      </c>
      <c r="D18" s="120" t="s">
        <v>74</v>
      </c>
      <c r="E18" s="121"/>
      <c r="F18" s="115" t="s">
        <v>23</v>
      </c>
      <c r="G18" s="122"/>
    </row>
    <row r="19" customFormat="false" ht="17" hidden="false" customHeight="true" outlineLevel="0" collapsed="false">
      <c r="A19" s="114" t="s">
        <v>75</v>
      </c>
      <c r="B19" s="115" t="s">
        <v>10</v>
      </c>
      <c r="C19" s="115"/>
      <c r="D19" s="120" t="s">
        <v>76</v>
      </c>
      <c r="E19" s="30"/>
      <c r="F19" s="115" t="s">
        <v>23</v>
      </c>
      <c r="G19" s="122"/>
    </row>
    <row r="20" customFormat="false" ht="17" hidden="false" customHeight="true" outlineLevel="0" collapsed="false">
      <c r="A20" s="114" t="s">
        <v>77</v>
      </c>
      <c r="B20" s="123" t="s">
        <v>78</v>
      </c>
      <c r="C20" s="115" t="n">
        <v>2009</v>
      </c>
      <c r="D20" s="120" t="s">
        <v>79</v>
      </c>
      <c r="E20" s="2"/>
      <c r="F20" s="115" t="s">
        <v>23</v>
      </c>
      <c r="G20" s="122"/>
      <c r="I20" s="124"/>
      <c r="J20" s="125"/>
    </row>
    <row r="21" customFormat="false" ht="17" hidden="false" customHeight="true" outlineLevel="0" collapsed="false">
      <c r="A21" s="114" t="s">
        <v>80</v>
      </c>
      <c r="B21" s="123" t="s">
        <v>78</v>
      </c>
      <c r="C21" s="115" t="n">
        <v>46</v>
      </c>
      <c r="D21" s="120" t="s">
        <v>81</v>
      </c>
      <c r="E21" s="121"/>
      <c r="F21" s="115" t="s">
        <v>31</v>
      </c>
      <c r="G21" s="122"/>
      <c r="I21" s="124"/>
      <c r="J21" s="125"/>
    </row>
    <row r="22" customFormat="false" ht="15" hidden="false" customHeight="true" outlineLevel="0" collapsed="false">
      <c r="A22" s="114" t="s">
        <v>82</v>
      </c>
      <c r="B22" s="115"/>
      <c r="C22" s="115" t="str">
        <f aca="false">IF((C20+C21)&gt;500,"NO","SI")</f>
        <v>NO</v>
      </c>
      <c r="D22" s="120" t="s">
        <v>83</v>
      </c>
      <c r="E22" s="121"/>
      <c r="F22" s="115" t="s">
        <v>31</v>
      </c>
      <c r="G22" s="122"/>
      <c r="I22" s="126" t="s">
        <v>84</v>
      </c>
    </row>
    <row r="23" customFormat="false" ht="15" hidden="false" customHeight="true" outlineLevel="0" collapsed="false">
      <c r="A23" s="114" t="s">
        <v>85</v>
      </c>
      <c r="B23" s="115"/>
      <c r="C23" s="127" t="s">
        <v>86</v>
      </c>
      <c r="D23" s="120" t="s">
        <v>87</v>
      </c>
      <c r="E23" s="121"/>
      <c r="F23" s="128"/>
      <c r="G23" s="97" t="s">
        <v>86</v>
      </c>
      <c r="I23" s="126" t="s">
        <v>86</v>
      </c>
    </row>
    <row r="24" customFormat="false" ht="17" hidden="false" customHeight="true" outlineLevel="0" collapsed="false">
      <c r="A24" s="114" t="s">
        <v>88</v>
      </c>
      <c r="B24" s="115"/>
      <c r="C24" s="129"/>
      <c r="D24" s="120" t="s">
        <v>89</v>
      </c>
      <c r="E24" s="121"/>
      <c r="F24" s="128"/>
      <c r="G24" s="97"/>
      <c r="H24" s="130"/>
      <c r="I24" s="95"/>
    </row>
    <row r="25" customFormat="false" ht="17" hidden="false" customHeight="true" outlineLevel="0" collapsed="false">
      <c r="A25" s="2"/>
      <c r="B25" s="2"/>
      <c r="C25" s="2"/>
      <c r="D25" s="120" t="s">
        <v>90</v>
      </c>
      <c r="E25" s="121"/>
      <c r="F25" s="128"/>
      <c r="G25" s="122" t="str">
        <f aca="false">IF(C19="","NO","SI")</f>
        <v>NO</v>
      </c>
      <c r="I25" s="95"/>
    </row>
    <row r="26" customFormat="false" ht="17" hidden="false" customHeight="true" outlineLevel="0" collapsed="false">
      <c r="A26" s="2"/>
      <c r="B26" s="2"/>
      <c r="C26" s="2"/>
      <c r="D26" s="120" t="s">
        <v>91</v>
      </c>
      <c r="E26" s="121"/>
      <c r="F26" s="128"/>
      <c r="G26" s="100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92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93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f aca="false">$C$15</f>
        <v>1299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14363.160418918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f aca="false">$C$16</f>
        <v>176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2350.71195990958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f aca="false">$C$17</f>
        <v>692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3113.32346152103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f aca="false">$C$18</f>
        <v>285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496.723843504046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f aca="false">$C$14</f>
        <v>2452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7120.4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4800.2013730826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32*C14^0.27*G26</f>
        <v>1316.10490721789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155" t="n">
        <f aca="false">SUM(F31:F37)</f>
        <v>33560.6259641532</v>
      </c>
      <c r="G40" s="155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0</v>
      </c>
      <c r="D43" s="120" t="n">
        <f aca="false">Preventivo!F19</f>
        <v>0</v>
      </c>
      <c r="E43" s="140" t="n">
        <f aca="false">Preventivo!G19</f>
        <v>0</v>
      </c>
      <c r="F43" s="144" t="n">
        <f aca="false">C43*32</f>
        <v>0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C44*47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C45*70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C46*145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$G$19</f>
        <v>0</v>
      </c>
      <c r="D47" s="120" t="n">
        <f aca="false">Preventivo!F23</f>
        <v>0</v>
      </c>
      <c r="E47" s="140" t="n">
        <f aca="false">Preventivo!G23</f>
        <v>0</v>
      </c>
      <c r="F47" s="144" t="n">
        <f aca="false">C47*27</f>
        <v>0</v>
      </c>
      <c r="G47" s="144"/>
    </row>
    <row r="48" customFormat="false" ht="17" hidden="false" customHeight="true" outlineLevel="0" collapsed="false">
      <c r="A48" s="114" t="s">
        <v>94</v>
      </c>
      <c r="B48" s="161" t="s">
        <v>23</v>
      </c>
      <c r="C48" s="120" t="n">
        <f aca="false">$G$20</f>
        <v>0</v>
      </c>
      <c r="D48" s="120" t="n">
        <f aca="false">Preventivo!F24</f>
        <v>0</v>
      </c>
      <c r="E48" s="140" t="n">
        <f aca="false">Preventivo!G24</f>
        <v>0</v>
      </c>
      <c r="F48" s="144" t="n">
        <f aca="false">C48*5</f>
        <v>0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C49*6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G21</f>
        <v>0</v>
      </c>
      <c r="D50" s="120" t="n">
        <f aca="false">Preventivo!F26</f>
        <v>0</v>
      </c>
      <c r="E50" s="140" t="n">
        <f aca="false">Preventivo!G26</f>
        <v>0</v>
      </c>
      <c r="F50" s="144" t="n">
        <f aca="false">C50*43</f>
        <v>0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G22</f>
        <v>0</v>
      </c>
      <c r="D51" s="120" t="n">
        <f aca="false">Preventivo!F27</f>
        <v>0</v>
      </c>
      <c r="E51" s="140" t="n">
        <f aca="false">Preventivo!G27</f>
        <v>0</v>
      </c>
      <c r="F51" s="144" t="n">
        <f aca="false">C51*55</f>
        <v>0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146" t="n">
        <f aca="false">E52-E53</f>
        <v>0</v>
      </c>
      <c r="F54" s="155" t="n">
        <f aca="false">SUM(F43:F51)</f>
        <v>0</v>
      </c>
      <c r="G54" s="155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95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165" t="n">
        <f aca="false">(F54+F40)*4/100</f>
        <v>1342.42503856613</v>
      </c>
      <c r="G57" s="165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34903.0510027193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171" t="s">
        <v>39</v>
      </c>
      <c r="B61" s="172"/>
      <c r="C61" s="172"/>
      <c r="D61" s="172"/>
      <c r="E61" s="172"/>
      <c r="F61" s="141"/>
      <c r="G61" s="141"/>
    </row>
    <row r="62" customFormat="false" ht="15" hidden="false" customHeight="true" outlineLevel="0" collapsed="false">
      <c r="A62" s="137" t="s">
        <v>39</v>
      </c>
      <c r="B62" s="139"/>
      <c r="C62" s="139"/>
      <c r="D62" s="173"/>
      <c r="E62" s="174"/>
      <c r="F62" s="141"/>
      <c r="G62" s="141"/>
    </row>
    <row r="63" customFormat="false" ht="15.75" hidden="false" customHeight="true" outlineLevel="0" collapsed="false">
      <c r="A63" s="114"/>
      <c r="B63" s="95"/>
      <c r="C63" s="95"/>
      <c r="D63" s="145"/>
      <c r="E63" s="174" t="n">
        <f aca="false">Preventivo!$G$38</f>
        <v>0</v>
      </c>
      <c r="F63" s="141"/>
      <c r="G63" s="141"/>
    </row>
    <row r="64" customFormat="false" ht="15" hidden="false" customHeight="true" outlineLevel="0" collapsed="false">
      <c r="A64" s="114"/>
      <c r="B64" s="95"/>
      <c r="C64" s="95"/>
      <c r="D64" s="163" t="s">
        <v>96</v>
      </c>
      <c r="E64" s="174" t="n">
        <f aca="false">Preventivo!$G$39</f>
        <v>0</v>
      </c>
      <c r="F64" s="141"/>
      <c r="G64" s="141"/>
    </row>
    <row r="65" customFormat="false" ht="15.75" hidden="false" customHeight="true" outlineLevel="0" collapsed="false">
      <c r="A65" s="175"/>
      <c r="B65" s="167"/>
      <c r="C65" s="167"/>
      <c r="D65" s="168" t="s">
        <v>41</v>
      </c>
      <c r="E65" s="176" t="n">
        <f aca="false">E63-E64</f>
        <v>0</v>
      </c>
      <c r="F65" s="170" t="n">
        <f aca="false">IF(C19=0,0,2000+(1.2*C19))</f>
        <v>0</v>
      </c>
      <c r="G65" s="170"/>
    </row>
    <row r="66" customFormat="false" ht="15.75" hidden="false" customHeight="true" outlineLevel="0" collapsed="false">
      <c r="A66" s="114"/>
      <c r="B66" s="95"/>
      <c r="C66" s="95"/>
      <c r="D66" s="145"/>
      <c r="E66" s="95"/>
      <c r="F66" s="141"/>
      <c r="G66" s="141"/>
    </row>
    <row r="67" customFormat="false" ht="15.75" hidden="false" customHeight="true" outlineLevel="0" collapsed="false">
      <c r="A67" s="114" t="s">
        <v>42</v>
      </c>
      <c r="B67" s="95"/>
      <c r="C67" s="95"/>
      <c r="D67" s="145"/>
      <c r="E67" s="164" t="n">
        <f aca="false">Preventivo!$G$43</f>
        <v>0</v>
      </c>
      <c r="F67" s="141"/>
      <c r="G67" s="141"/>
    </row>
    <row r="68" customFormat="false" ht="15.75" hidden="false" customHeight="true" outlineLevel="0" collapsed="false">
      <c r="A68" s="177"/>
      <c r="B68" s="152"/>
      <c r="C68" s="152"/>
      <c r="D68" s="153" t="s">
        <v>43</v>
      </c>
      <c r="E68" s="176" t="n">
        <f aca="false">E67</f>
        <v>0</v>
      </c>
      <c r="F68" s="170" t="n">
        <f aca="false">(F65)*4/100</f>
        <v>0</v>
      </c>
      <c r="G68" s="170"/>
    </row>
    <row r="69" customFormat="false" ht="15.75" hidden="false" customHeight="true" outlineLevel="0" collapsed="false">
      <c r="A69" s="156"/>
      <c r="B69" s="95"/>
      <c r="C69" s="95"/>
      <c r="D69" s="145"/>
      <c r="E69" s="95"/>
      <c r="F69" s="141"/>
      <c r="G69" s="141"/>
    </row>
    <row r="70" customFormat="false" ht="15.75" hidden="false" customHeight="true" outlineLevel="0" collapsed="false">
      <c r="A70" s="177"/>
      <c r="B70" s="152"/>
      <c r="C70" s="152"/>
      <c r="D70" s="178" t="s">
        <v>44</v>
      </c>
      <c r="E70" s="176" t="n">
        <f aca="false">E68+E65</f>
        <v>0</v>
      </c>
      <c r="F70" s="170" t="n">
        <f aca="false">SUM(F65:F68)</f>
        <v>0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179"/>
      <c r="F71" s="141"/>
      <c r="G71" s="141"/>
    </row>
    <row r="72" customFormat="false" ht="15.75" hidden="false" customHeight="true" outlineLevel="0" collapsed="false">
      <c r="A72" s="156"/>
      <c r="B72" s="95"/>
      <c r="C72" s="95"/>
      <c r="D72" s="145"/>
      <c r="E72" s="179"/>
      <c r="F72" s="141"/>
      <c r="G72" s="141"/>
    </row>
    <row r="73" customFormat="false" ht="16.5" hidden="false" customHeight="true" outlineLevel="0" collapsed="false">
      <c r="A73" s="180"/>
      <c r="B73" s="181"/>
      <c r="C73" s="181"/>
      <c r="D73" s="182" t="s">
        <v>97</v>
      </c>
      <c r="E73" s="183" t="n">
        <f aca="false">E70+E59</f>
        <v>0</v>
      </c>
      <c r="F73" s="184" t="n">
        <f aca="false">F70+F59</f>
        <v>34903.0510027193</v>
      </c>
      <c r="G73" s="184"/>
    </row>
    <row r="74" customFormat="false" ht="15.75" hidden="false" customHeight="true" outlineLevel="0" collapsed="false">
      <c r="A74" s="145"/>
      <c r="D74" s="145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98</v>
      </c>
      <c r="B77" s="187"/>
      <c r="C77" s="187" t="s">
        <v>99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1" sqref="G14:G22 A47"/>
    </sheetView>
  </sheetViews>
  <sheetFormatPr defaultColWidth="9.10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2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false" hidden="false" outlineLevel="0" max="257" min="10" style="86" width="9.09"/>
    <col collapsed="false" customWidth="fals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9"/>
      <c r="C5" s="100"/>
      <c r="D5" s="100"/>
      <c r="E5" s="100"/>
      <c r="F5" s="100"/>
      <c r="G5" s="100"/>
      <c r="H5" s="95"/>
    </row>
    <row r="6" customFormat="false" ht="15" hidden="false" customHeight="true" outlineLevel="0" collapsed="false">
      <c r="A6" s="98"/>
      <c r="B6" s="99"/>
      <c r="C6" s="100"/>
      <c r="D6" s="100"/>
      <c r="E6" s="100"/>
      <c r="F6" s="100"/>
      <c r="G6" s="100"/>
      <c r="H6" s="95"/>
    </row>
    <row r="7" customFormat="false" ht="15" hidden="false" customHeight="true" outlineLevel="0" collapsed="false">
      <c r="A7" s="98"/>
      <c r="B7" s="99"/>
      <c r="C7" s="100"/>
      <c r="D7" s="100"/>
      <c r="E7" s="100"/>
      <c r="F7" s="100"/>
      <c r="G7" s="100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64</v>
      </c>
      <c r="B13" s="107"/>
      <c r="C13" s="107"/>
      <c r="D13" s="107"/>
      <c r="E13" s="107"/>
      <c r="F13" s="107"/>
      <c r="G13" s="107"/>
    </row>
    <row r="14" customFormat="false" ht="17" hidden="false" customHeight="true" outlineLevel="0" collapsed="false">
      <c r="A14" s="189" t="s">
        <v>65</v>
      </c>
      <c r="B14" s="190" t="s">
        <v>10</v>
      </c>
      <c r="C14" s="190"/>
      <c r="D14" s="191" t="s">
        <v>100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67</v>
      </c>
      <c r="B15" s="190" t="s">
        <v>10</v>
      </c>
      <c r="C15" s="190"/>
      <c r="D15" s="189" t="s">
        <v>68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69</v>
      </c>
      <c r="B16" s="190" t="s">
        <v>10</v>
      </c>
      <c r="C16" s="190"/>
      <c r="D16" s="192" t="s">
        <v>70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71</v>
      </c>
      <c r="B17" s="190" t="s">
        <v>10</v>
      </c>
      <c r="C17" s="190"/>
      <c r="D17" s="192" t="s">
        <v>72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73</v>
      </c>
      <c r="B18" s="190" t="s">
        <v>10</v>
      </c>
      <c r="C18" s="190"/>
      <c r="D18" s="192" t="s">
        <v>74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75</v>
      </c>
      <c r="B19" s="190" t="s">
        <v>10</v>
      </c>
      <c r="C19" s="190"/>
      <c r="D19" s="192" t="s">
        <v>101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77</v>
      </c>
      <c r="B20" s="193" t="s">
        <v>78</v>
      </c>
      <c r="C20" s="190"/>
      <c r="D20" s="192" t="s">
        <v>76</v>
      </c>
      <c r="E20" s="194"/>
      <c r="F20" s="190" t="s">
        <v>23</v>
      </c>
      <c r="G20" s="190"/>
      <c r="I20" s="124"/>
      <c r="J20" s="125"/>
    </row>
    <row r="21" customFormat="false" ht="17" hidden="false" customHeight="true" outlineLevel="0" collapsed="false">
      <c r="A21" s="189" t="s">
        <v>80</v>
      </c>
      <c r="B21" s="193" t="s">
        <v>78</v>
      </c>
      <c r="C21" s="190"/>
      <c r="D21" s="192" t="s">
        <v>79</v>
      </c>
      <c r="E21" s="194"/>
      <c r="F21" s="190" t="s">
        <v>23</v>
      </c>
      <c r="G21" s="190"/>
      <c r="I21" s="124"/>
      <c r="J21" s="125"/>
    </row>
    <row r="22" customFormat="false" ht="15" hidden="false" customHeight="true" outlineLevel="0" collapsed="false">
      <c r="A22" s="189" t="s">
        <v>82</v>
      </c>
      <c r="B22" s="190"/>
      <c r="C22" s="195"/>
      <c r="D22" s="192" t="s">
        <v>81</v>
      </c>
      <c r="E22" s="192"/>
      <c r="F22" s="190" t="s">
        <v>31</v>
      </c>
      <c r="G22" s="190"/>
      <c r="I22" s="126" t="s">
        <v>84</v>
      </c>
    </row>
    <row r="23" customFormat="false" ht="15" hidden="false" customHeight="true" outlineLevel="0" collapsed="false">
      <c r="A23" s="189" t="s">
        <v>85</v>
      </c>
      <c r="B23" s="190"/>
      <c r="C23" s="196"/>
      <c r="D23" s="192" t="s">
        <v>83</v>
      </c>
      <c r="E23" s="192"/>
      <c r="F23" s="190" t="s">
        <v>31</v>
      </c>
      <c r="G23" s="190"/>
      <c r="I23" s="126" t="s">
        <v>86</v>
      </c>
    </row>
    <row r="24" customFormat="false" ht="17" hidden="false" customHeight="true" outlineLevel="0" collapsed="false">
      <c r="A24" s="189" t="s">
        <v>88</v>
      </c>
      <c r="B24" s="190"/>
      <c r="C24" s="197"/>
      <c r="D24" s="192" t="s">
        <v>87</v>
      </c>
      <c r="E24" s="192"/>
      <c r="F24" s="189"/>
      <c r="G24" s="195"/>
      <c r="H24" s="130"/>
      <c r="I24" s="95"/>
    </row>
    <row r="25" customFormat="false" ht="17" hidden="false" customHeight="true" outlineLevel="0" collapsed="false">
      <c r="A25" s="189" t="s">
        <v>89</v>
      </c>
      <c r="B25" s="189"/>
      <c r="C25" s="197"/>
      <c r="D25" s="192" t="s">
        <v>90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91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92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93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v>0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0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v>0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0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v>0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0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v>0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0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v>0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500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400.66400548396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32*C14^0.27*C26</f>
        <v>0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0</v>
      </c>
      <c r="D43" s="120" t="n">
        <f aca="false">Preventivo!F19</f>
        <v>0</v>
      </c>
      <c r="E43" s="140" t="n">
        <f aca="false">Preventivo!G19</f>
        <v>0</v>
      </c>
      <c r="F43" s="144" t="n">
        <f aca="false">G14*32</f>
        <v>0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G15*47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G16*70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G17*145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$G$20</f>
        <v>0</v>
      </c>
      <c r="D47" s="120" t="n">
        <f aca="false">Preventivo!F23</f>
        <v>0</v>
      </c>
      <c r="E47" s="140" t="n">
        <f aca="false">Preventivo!G23</f>
        <v>0</v>
      </c>
      <c r="F47" s="144" t="n">
        <f aca="false">G19*27</f>
        <v>0</v>
      </c>
      <c r="G47" s="144"/>
    </row>
    <row r="48" customFormat="false" ht="17" hidden="false" customHeight="true" outlineLevel="0" collapsed="false">
      <c r="A48" s="114" t="s">
        <v>94</v>
      </c>
      <c r="B48" s="161" t="s">
        <v>23</v>
      </c>
      <c r="C48" s="120" t="n">
        <f aca="false">$G$21</f>
        <v>0</v>
      </c>
      <c r="D48" s="120" t="n">
        <f aca="false">Preventivo!F24</f>
        <v>0</v>
      </c>
      <c r="E48" s="140" t="n">
        <f aca="false">Preventivo!G24</f>
        <v>0</v>
      </c>
      <c r="F48" s="144" t="n">
        <f aca="false">G20*5</f>
        <v>0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G18*5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G22</f>
        <v>0</v>
      </c>
      <c r="D50" s="120" t="n">
        <f aca="false">Preventivo!F26</f>
        <v>0</v>
      </c>
      <c r="E50" s="140" t="n">
        <f aca="false">Preventivo!G26</f>
        <v>0</v>
      </c>
      <c r="F50" s="144" t="n">
        <f aca="false">G22*43</f>
        <v>0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G23</f>
        <v>0</v>
      </c>
      <c r="D51" s="120" t="n">
        <f aca="false">Preventivo!F27</f>
        <v>0</v>
      </c>
      <c r="E51" s="140" t="n">
        <f aca="false">Preventivo!G27</f>
        <v>0</v>
      </c>
      <c r="F51" s="144" t="n">
        <f aca="false">G23*55</f>
        <v>0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95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936.690565703318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203"/>
      <c r="B61" s="204"/>
      <c r="C61" s="204"/>
      <c r="D61" s="205" t="s">
        <v>102</v>
      </c>
      <c r="E61" s="146" t="s">
        <v>103</v>
      </c>
      <c r="F61" s="206"/>
      <c r="G61" s="206"/>
    </row>
    <row r="62" customFormat="false" ht="15.75" hidden="false" customHeight="true" outlineLevel="0" collapsed="false">
      <c r="A62" s="156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1" t="s">
        <v>39</v>
      </c>
      <c r="B63" s="172"/>
      <c r="C63" s="172"/>
      <c r="D63" s="172"/>
      <c r="E63" s="172"/>
      <c r="F63" s="141"/>
      <c r="G63" s="141"/>
    </row>
    <row r="64" customFormat="false" ht="15" hidden="false" customHeight="true" outlineLevel="0" collapsed="false">
      <c r="A64" s="137" t="s">
        <v>39</v>
      </c>
      <c r="B64" s="139"/>
      <c r="C64" s="139"/>
      <c r="D64" s="173"/>
      <c r="E64" s="174"/>
      <c r="F64" s="141"/>
      <c r="G64" s="141"/>
    </row>
    <row r="65" customFormat="false" ht="15.75" hidden="false" customHeight="true" outlineLevel="0" collapsed="false">
      <c r="A65" s="114"/>
      <c r="B65" s="95"/>
      <c r="C65" s="95"/>
      <c r="D65" s="145"/>
      <c r="E65" s="174" t="n">
        <f aca="false">Preventivo!$G$38</f>
        <v>0</v>
      </c>
      <c r="F65" s="141"/>
      <c r="G65" s="141"/>
    </row>
    <row r="66" customFormat="false" ht="15" hidden="false" customHeight="true" outlineLevel="0" collapsed="false">
      <c r="A66" s="114"/>
      <c r="B66" s="95"/>
      <c r="C66" s="95"/>
      <c r="D66" s="163" t="s">
        <v>96</v>
      </c>
      <c r="E66" s="174" t="n">
        <f aca="false">Preventivo!$G$39</f>
        <v>0</v>
      </c>
      <c r="F66" s="141"/>
      <c r="G66" s="141"/>
    </row>
    <row r="67" customFormat="false" ht="15.75" hidden="false" customHeight="true" outlineLevel="0" collapsed="false">
      <c r="A67" s="175"/>
      <c r="B67" s="167"/>
      <c r="C67" s="167"/>
      <c r="D67" s="168" t="s">
        <v>41</v>
      </c>
      <c r="E67" s="176" t="n">
        <f aca="false">E65-E66</f>
        <v>0</v>
      </c>
      <c r="F67" s="170" t="n">
        <f aca="false">IF(C19=0,0,2000+(1.2*C19))</f>
        <v>0</v>
      </c>
      <c r="G67" s="170"/>
    </row>
    <row r="68" customFormat="false" ht="15.75" hidden="false" customHeight="true" outlineLevel="0" collapsed="false">
      <c r="A68" s="114"/>
      <c r="B68" s="95"/>
      <c r="C68" s="95"/>
      <c r="D68" s="145"/>
      <c r="E68" s="95"/>
      <c r="F68" s="141"/>
      <c r="G68" s="141"/>
    </row>
    <row r="69" customFormat="false" ht="15.75" hidden="false" customHeight="true" outlineLevel="0" collapsed="false">
      <c r="A69" s="114" t="s">
        <v>42</v>
      </c>
      <c r="B69" s="95"/>
      <c r="C69" s="95"/>
      <c r="D69" s="145"/>
      <c r="E69" s="164" t="n">
        <f aca="false">Preventivo!$G$43</f>
        <v>0</v>
      </c>
      <c r="F69" s="141"/>
      <c r="G69" s="141"/>
    </row>
    <row r="70" customFormat="false" ht="15.75" hidden="false" customHeight="true" outlineLevel="0" collapsed="false">
      <c r="A70" s="177"/>
      <c r="B70" s="152"/>
      <c r="C70" s="152"/>
      <c r="D70" s="153" t="s">
        <v>43</v>
      </c>
      <c r="E70" s="176" t="n">
        <f aca="false">E69</f>
        <v>0</v>
      </c>
      <c r="F70" s="170" t="n">
        <f aca="false">(F67+F55)*4/100</f>
        <v>0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95"/>
      <c r="F71" s="141"/>
      <c r="G71" s="141"/>
    </row>
    <row r="72" customFormat="false" ht="15.75" hidden="false" customHeight="true" outlineLevel="0" collapsed="false">
      <c r="A72" s="177"/>
      <c r="B72" s="152"/>
      <c r="C72" s="152"/>
      <c r="D72" s="178" t="s">
        <v>44</v>
      </c>
      <c r="E72" s="176" t="n">
        <f aca="false">E70+E67</f>
        <v>0</v>
      </c>
      <c r="F72" s="170" t="n">
        <f aca="false">SUM(F67:F70)</f>
        <v>0</v>
      </c>
      <c r="G72" s="170"/>
    </row>
    <row r="73" customFormat="false" ht="15.75" hidden="false" customHeight="true" outlineLevel="0" collapsed="false">
      <c r="A73" s="156"/>
      <c r="B73" s="95"/>
      <c r="C73" s="95"/>
      <c r="D73" s="145"/>
      <c r="E73" s="179"/>
      <c r="F73" s="141"/>
      <c r="G73" s="141"/>
    </row>
    <row r="74" customFormat="false" ht="15.75" hidden="false" customHeight="true" outlineLevel="0" collapsed="false">
      <c r="A74" s="156"/>
      <c r="B74" s="95"/>
      <c r="C74" s="95"/>
      <c r="D74" s="145"/>
      <c r="E74" s="179"/>
      <c r="F74" s="141"/>
      <c r="G74" s="141"/>
    </row>
    <row r="75" customFormat="false" ht="16.5" hidden="false" customHeight="true" outlineLevel="0" collapsed="false">
      <c r="A75" s="180"/>
      <c r="B75" s="181"/>
      <c r="C75" s="181"/>
      <c r="D75" s="182" t="s">
        <v>104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5"/>
      <c r="D76" s="145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98</v>
      </c>
      <c r="B79" s="187"/>
      <c r="C79" s="187" t="s">
        <v>99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1" sqref="G14:G22 E44"/>
    </sheetView>
  </sheetViews>
  <sheetFormatPr defaultColWidth="9.07421875" defaultRowHeight="12.75" zeroHeight="false" outlineLevelRow="0" outlineLevelCol="0"/>
  <cols>
    <col collapsed="false" customWidth="fals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2026-08-05T16:16:29Z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